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Elektroinstal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Elektroinstalace'!$C$128:$K$217</definedName>
    <definedName name="_xlnm.Print_Area" localSheetId="1">'01 - Elektroinstalace'!$C$4:$J$76,'01 - Elektroinstalace'!$C$82:$J$110,'01 - Elektroinstalace'!$C$116:$K$217</definedName>
    <definedName name="_xlnm.Print_Titles" localSheetId="1">'01 - Elektroinstalace'!$128:$128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217"/>
  <c r="BH217"/>
  <c r="BG217"/>
  <c r="BF217"/>
  <c r="T217"/>
  <c r="T216"/>
  <c r="R217"/>
  <c r="R216"/>
  <c r="P217"/>
  <c r="P216"/>
  <c r="BK217"/>
  <c r="BK216"/>
  <c r="J216"/>
  <c r="J217"/>
  <c r="BE217"/>
  <c r="J109"/>
  <c r="BI215"/>
  <c r="BH215"/>
  <c r="BG215"/>
  <c r="BF215"/>
  <c r="T215"/>
  <c r="T214"/>
  <c r="R215"/>
  <c r="R214"/>
  <c r="P215"/>
  <c r="P214"/>
  <c r="BK215"/>
  <c r="BK214"/>
  <c r="J214"/>
  <c r="J215"/>
  <c r="BE215"/>
  <c r="J108"/>
  <c r="BI213"/>
  <c r="BH213"/>
  <c r="BG213"/>
  <c r="BF213"/>
  <c r="T213"/>
  <c r="R213"/>
  <c r="P213"/>
  <c r="BK213"/>
  <c r="J213"/>
  <c r="BE213"/>
  <c r="BI212"/>
  <c r="BH212"/>
  <c r="BG212"/>
  <c r="BF212"/>
  <c r="T212"/>
  <c r="T211"/>
  <c r="T210"/>
  <c r="R212"/>
  <c r="R211"/>
  <c r="R210"/>
  <c r="P212"/>
  <c r="P211"/>
  <c r="P210"/>
  <c r="BK212"/>
  <c r="BK211"/>
  <c r="J211"/>
  <c r="BK210"/>
  <c r="J210"/>
  <c r="J212"/>
  <c r="BE212"/>
  <c r="J107"/>
  <c r="J106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T206"/>
  <c r="R207"/>
  <c r="R206"/>
  <c r="P207"/>
  <c r="P206"/>
  <c r="BK207"/>
  <c r="BK206"/>
  <c r="J206"/>
  <c r="J207"/>
  <c r="BE207"/>
  <c r="J105"/>
  <c r="BI205"/>
  <c r="BH205"/>
  <c r="BG205"/>
  <c r="BF205"/>
  <c r="T205"/>
  <c r="T204"/>
  <c r="T203"/>
  <c r="R205"/>
  <c r="R204"/>
  <c r="R203"/>
  <c r="P205"/>
  <c r="P204"/>
  <c r="P203"/>
  <c r="BK205"/>
  <c r="BK204"/>
  <c r="J204"/>
  <c r="BK203"/>
  <c r="J203"/>
  <c r="J205"/>
  <c r="BE205"/>
  <c r="J104"/>
  <c r="J1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T154"/>
  <c r="T153"/>
  <c r="R155"/>
  <c r="R154"/>
  <c r="R153"/>
  <c r="P155"/>
  <c r="P154"/>
  <c r="P153"/>
  <c r="BK155"/>
  <c r="BK154"/>
  <c r="J154"/>
  <c r="BK153"/>
  <c r="J153"/>
  <c r="J155"/>
  <c r="BE155"/>
  <c r="J102"/>
  <c r="J101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100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99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F37"/>
  <c i="1" r="BD95"/>
  <c i="2" r="BH132"/>
  <c r="F36"/>
  <c i="1" r="BC95"/>
  <c i="2" r="BG132"/>
  <c r="F35"/>
  <c i="1" r="BB95"/>
  <c i="2" r="BF132"/>
  <c r="J34"/>
  <c i="1" r="AW95"/>
  <c i="2" r="F34"/>
  <c i="1" r="BA95"/>
  <c i="2" r="T132"/>
  <c r="T131"/>
  <c r="T130"/>
  <c r="T129"/>
  <c r="R132"/>
  <c r="R131"/>
  <c r="R130"/>
  <c r="R129"/>
  <c r="P132"/>
  <c r="P131"/>
  <c r="P130"/>
  <c r="P129"/>
  <c i="1" r="AU95"/>
  <c i="2" r="BK132"/>
  <c r="BK131"/>
  <c r="J131"/>
  <c r="BK130"/>
  <c r="J130"/>
  <c r="BK129"/>
  <c r="J129"/>
  <c r="J96"/>
  <c r="J30"/>
  <c i="1" r="AG95"/>
  <c i="2" r="J132"/>
  <c r="BE132"/>
  <c r="J33"/>
  <c i="1" r="AV95"/>
  <c i="2" r="F33"/>
  <c i="1" r="AZ95"/>
  <c i="2" r="J98"/>
  <c r="J97"/>
  <c r="F123"/>
  <c r="E121"/>
  <c r="F89"/>
  <c r="E87"/>
  <c r="J39"/>
  <c r="J24"/>
  <c r="E24"/>
  <c r="J126"/>
  <c r="J92"/>
  <c r="J23"/>
  <c r="J21"/>
  <c r="E21"/>
  <c r="J125"/>
  <c r="J91"/>
  <c r="J20"/>
  <c r="J18"/>
  <c r="E18"/>
  <c r="F126"/>
  <c r="F92"/>
  <c r="J17"/>
  <c r="J15"/>
  <c r="E15"/>
  <c r="F125"/>
  <c r="F91"/>
  <c r="J14"/>
  <c r="J12"/>
  <c r="J123"/>
  <c r="J89"/>
  <c r="E7"/>
  <c r="E11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<sst xmlns="http://schemas.openxmlformats.org/spreadsheetml/2006/main">
  <si>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</si>
  <si>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</si>
  <si>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</si>
  <si>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</si>
  <si>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</si>
  <si>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{7b17bd6f-073e-4d50-8186-1c5abff19e00}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</si>
  <si>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</si>
  <si>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</si>
  <si>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</si>
  <si>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</si>
  <si>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</si>
  <si>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</si>
  <si>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</si>
  <si>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</si>
  <si>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</si>
  <si>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</si>
  <si>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</si>
  <si>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Ostrava VŠB-TU dopl. VZT</t>
  </si>
  <si>
    <t>KSO:</t>
  </si>
  <si>
    <t>CC-CZ:</t>
  </si>
  <si>
    <t>Místo:</t>
  </si>
  <si>
    <t xml:space="preserve"> </t>
  </si>
  <si>
    <t>Datum:</t>
  </si>
  <si>
    <t>23. 5. 2020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</si>
  <si>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</si>
  <si>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</si>
  <si>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</si>
  <si>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</si>
  <si>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</si>
  <si>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</si>
  <si>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</si>
  <si>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</si>
  <si>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</si>
  <si>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</si>
  <si>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</si>
  <si>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</si>
  <si>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</si>
  <si>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</si>
  <si>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</si>
  <si>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</si>
  <si>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</si>
  <si>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</si>
  <si>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</si>
  <si>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</si>
  <si>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</si>
  <si>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</si>
  <si>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</si>
  <si>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</si>
  <si>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</si>
  <si>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</si>
  <si>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</si>
  <si>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</si>
  <si>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</si>
  <si>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</si>
  <si>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</si>
  <si>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</si>
  <si>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</si>
  <si>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</si>
  <si>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</si>
  <si>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</si>
  <si>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</si>
  <si>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</si>
  <si>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</si>
  <si>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</si>
  <si>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</si>
  <si>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</si>
  <si>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</si>
  <si>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</si>
  <si>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</si>
  <si>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</si>
  <si>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</si>
  <si>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</si>
  <si>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</si>
  <si>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</si>
  <si>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</si>
  <si>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</si>
  <si>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</si>
  <si>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</si>
  <si>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</si>
  <si>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</si>
  <si>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</si>
  <si>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</si>
  <si>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{15d81bb3-94ec-43c3-90cf-b1fba85289ed}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</si>
  <si>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</si>
  <si>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</si>
  <si>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</si>
  <si>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</si>
  <si>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</si>
  <si>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</si>
  <si>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</si>
  <si>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</si>
  <si>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</si>
  <si>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</si>
  <si>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</si>
  <si>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</si>
  <si>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</si>
  <si>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</si>
  <si>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</si>
  <si>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</si>
  <si>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</si>
  <si>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</si>
  <si>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</si>
  <si>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</si>
  <si>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</si>
  <si>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</si>
  <si>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</si>
  <si>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</si>
  <si>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</si>
  <si>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</si>
  <si>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</si>
  <si>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</si>
  <si>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</si>
  <si>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</si>
  <si>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</si>
  <si>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</si>
  <si>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</si>
  <si>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</si>
  <si>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</si>
  <si>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</si>
  <si>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</si>
  <si>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</si>
  <si>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</si>
  <si>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</si>
  <si>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186</t>
  </si>
  <si>
    <t>K</t>
  </si>
  <si>
    <t>611315402</t>
  </si>
  <si>
    <t>Oprava vnitřní vápenné hrubé omítky stropů v rozsahu plochy do 30%</t>
  </si>
  <si>
    <t>m2</t>
  </si>
  <si>
    <t>CS ÚRS 2019 01</t>
  </si>
  <si>
    <t>4</t>
  </si>
  <si>
    <t>-949020256</t>
  </si>
  <si>
    <t>187</t>
  </si>
  <si>
    <t>611315412</t>
  </si>
  <si>
    <t>Oprava vnitřní vápenné hladké omítky stropů v rozsahu plochy do 30%</t>
  </si>
  <si>
    <t>-615317898</t>
  </si>
  <si>
    <t>184</t>
  </si>
  <si>
    <t>612315101</t>
  </si>
  <si>
    <t>Vápenná hrubá omítka rýh ve stěnách šířky do 150 mm</t>
  </si>
  <si>
    <t>-49985730</t>
  </si>
  <si>
    <t>185</t>
  </si>
  <si>
    <t>612315111</t>
  </si>
  <si>
    <t>Vápenná hladká omítka rýh ve stěnách šířky do 150 mm</t>
  </si>
  <si>
    <t>-392071910</t>
  </si>
  <si>
    <t>194</t>
  </si>
  <si>
    <t>624635221.M</t>
  </si>
  <si>
    <t>Malba, bílá (v místě bouracích prací)</t>
  </si>
  <si>
    <t>1927816130</t>
  </si>
  <si>
    <t>9</t>
  </si>
  <si>
    <t>Ostatní konstrukce a práce, bourání</t>
  </si>
  <si>
    <t>195</t>
  </si>
  <si>
    <t>952902021</t>
  </si>
  <si>
    <t>Čištění budov zametení hladkých podlah</t>
  </si>
  <si>
    <t>-51254798</t>
  </si>
  <si>
    <t>196</t>
  </si>
  <si>
    <t>952902031</t>
  </si>
  <si>
    <t>Čištění budov omytí hladkých podlah</t>
  </si>
  <si>
    <t>1774510876</t>
  </si>
  <si>
    <t>197</t>
  </si>
  <si>
    <t>952902221</t>
  </si>
  <si>
    <t>Čištění budov zametení schodišť</t>
  </si>
  <si>
    <t>247036218</t>
  </si>
  <si>
    <t>198</t>
  </si>
  <si>
    <t>952902231</t>
  </si>
  <si>
    <t>Čištění budov omytí schodišť</t>
  </si>
  <si>
    <t>-1058667155</t>
  </si>
  <si>
    <t>200</t>
  </si>
  <si>
    <t>971033541</t>
  </si>
  <si>
    <t>Vybourání otvorů ve zdivu cihelném pl do 1 m2 na MVC nebo MV tl do 300 mm</t>
  </si>
  <si>
    <t>m3</t>
  </si>
  <si>
    <t>1532676302</t>
  </si>
  <si>
    <t>173</t>
  </si>
  <si>
    <t>971052231</t>
  </si>
  <si>
    <t>Vybourání nebo prorážení otvorů v ŽB příčkách a zdech pl do 0,0225 m2 tl do 150 mm</t>
  </si>
  <si>
    <t>kus</t>
  </si>
  <si>
    <t>-592528678</t>
  </si>
  <si>
    <t>174</t>
  </si>
  <si>
    <t>971052241</t>
  </si>
  <si>
    <t>Vybourání nebo prorážení otvorů v ŽB příčkách a zdech pl do 0,0225 m2 tl do 300 mm</t>
  </si>
  <si>
    <t>184909087</t>
  </si>
  <si>
    <t>178</t>
  </si>
  <si>
    <t>971052251</t>
  </si>
  <si>
    <t>Vybourání nebo prorážení otvorů v ŽB příčkách a zdech pl do 0,0225 m2 tl do 450 mm</t>
  </si>
  <si>
    <t>-825790929</t>
  </si>
  <si>
    <t>182</t>
  </si>
  <si>
    <t>974031121</t>
  </si>
  <si>
    <t>Vysekání rýh ve zdivu cihelném hl do 30 mm š do 30 mm</t>
  </si>
  <si>
    <t>m</t>
  </si>
  <si>
    <t>1842223744</t>
  </si>
  <si>
    <t>183</t>
  </si>
  <si>
    <t>974031122</t>
  </si>
  <si>
    <t>Vysekání rýh ve zdivu cihelném hl do 30 mm š do 70 mm</t>
  </si>
  <si>
    <t>733714671</t>
  </si>
  <si>
    <t>997</t>
  </si>
  <si>
    <t>Přesun sutě</t>
  </si>
  <si>
    <t>181</t>
  </si>
  <si>
    <t>997013211</t>
  </si>
  <si>
    <t>Vnitrostaveništní doprava suti a vybouraných hmot pro budovy v do 6 m ručně</t>
  </si>
  <si>
    <t>t</t>
  </si>
  <si>
    <t>-512345867</t>
  </si>
  <si>
    <t>176</t>
  </si>
  <si>
    <t>997013501</t>
  </si>
  <si>
    <t>Odvoz suti a vybouraných hmot na skládku nebo meziskládku do 1 km se složením</t>
  </si>
  <si>
    <t>350954756</t>
  </si>
  <si>
    <t>177</t>
  </si>
  <si>
    <t>997013509</t>
  </si>
  <si>
    <t>Příplatek k odvozu suti a vybouraných hmot na skládku ZKD 1 km přes 1 km</t>
  </si>
  <si>
    <t>-636164335</t>
  </si>
  <si>
    <t>175</t>
  </si>
  <si>
    <t>997013831</t>
  </si>
  <si>
    <t>Poplatek za uložení na skládce (skládkovné) stavebního odpadu směsného kód odpadu 170 904</t>
  </si>
  <si>
    <t>632767753</t>
  </si>
  <si>
    <t>PSV</t>
  </si>
  <si>
    <t>Práce a dodávky PSV</t>
  </si>
  <si>
    <t>741</t>
  </si>
  <si>
    <t>Elektroinstalace - silnoproud</t>
  </si>
  <si>
    <t>163</t>
  </si>
  <si>
    <t>741110041</t>
  </si>
  <si>
    <t>Montáž trubka plastová ohebná D přes 11 do 23 mm uložená pevně</t>
  </si>
  <si>
    <t>16</t>
  </si>
  <si>
    <t>-566278947</t>
  </si>
  <si>
    <t>164</t>
  </si>
  <si>
    <t>M</t>
  </si>
  <si>
    <t>34571063</t>
  </si>
  <si>
    <t>trubka elektroinstalační ohebná z PVC (ČSN) 2323</t>
  </si>
  <si>
    <t>32</t>
  </si>
  <si>
    <t>-908702722</t>
  </si>
  <si>
    <t>161</t>
  </si>
  <si>
    <t>741110042</t>
  </si>
  <si>
    <t>Montáž trubka plastová ohebná D přes 23 do 35 mm uložená pevně</t>
  </si>
  <si>
    <t>-1083023573</t>
  </si>
  <si>
    <t>162</t>
  </si>
  <si>
    <t>34571065</t>
  </si>
  <si>
    <t>trubka elektroinstalační ohebná z PVC (ČSN) 2336</t>
  </si>
  <si>
    <t>1971013442</t>
  </si>
  <si>
    <t>119</t>
  </si>
  <si>
    <t>741110501</t>
  </si>
  <si>
    <t>Montáž lišta a kanálek protahovací šířky do 60 mm</t>
  </si>
  <si>
    <t>679987729</t>
  </si>
  <si>
    <t>120</t>
  </si>
  <si>
    <t>34571008</t>
  </si>
  <si>
    <t>lišta elektroinstalační hranatá bílá 40 x 40</t>
  </si>
  <si>
    <t>-1379602224</t>
  </si>
  <si>
    <t>159</t>
  </si>
  <si>
    <t>1559080220</t>
  </si>
  <si>
    <t>160</t>
  </si>
  <si>
    <t>34571007</t>
  </si>
  <si>
    <t>lišta elektroinstalační hranatá bílá 40 x 20</t>
  </si>
  <si>
    <t>1421662889</t>
  </si>
  <si>
    <t>210</t>
  </si>
  <si>
    <t>741110502</t>
  </si>
  <si>
    <t>Montáž lišta a kanálek protahovací šířky přes 60 do 120 mm</t>
  </si>
  <si>
    <t>-1733683275</t>
  </si>
  <si>
    <t>211</t>
  </si>
  <si>
    <t>34571008.R</t>
  </si>
  <si>
    <t>lišta elektroinstalační hranatá bílá 60 x 40</t>
  </si>
  <si>
    <t>-129128931</t>
  </si>
  <si>
    <t>165</t>
  </si>
  <si>
    <t>741112021</t>
  </si>
  <si>
    <t>Montáž krabice nástěnná plastová čtyřhranná do 100x100 mm</t>
  </si>
  <si>
    <t>-507670979</t>
  </si>
  <si>
    <t>166</t>
  </si>
  <si>
    <t>34571532.K</t>
  </si>
  <si>
    <t>krabice přístrojová odbočná s víčkem 101x101 mm, KSK 100</t>
  </si>
  <si>
    <t>75006145</t>
  </si>
  <si>
    <t>130</t>
  </si>
  <si>
    <t>741112022</t>
  </si>
  <si>
    <t>Montáž krabice nástěnná plastová čtyřhranná do 160x160 mm</t>
  </si>
  <si>
    <t>-437197275</t>
  </si>
  <si>
    <t>131</t>
  </si>
  <si>
    <t>34571428.K</t>
  </si>
  <si>
    <t>krabice přístrojová odbočná s víčkem 125x125 mm, KSK 125</t>
  </si>
  <si>
    <t>-454038564</t>
  </si>
  <si>
    <t>157</t>
  </si>
  <si>
    <t>741120001</t>
  </si>
  <si>
    <t>Montáž vodič Cu izolovaný plný a laněný žíla 0,35-6 mm2 pod omítku (CY)</t>
  </si>
  <si>
    <t>1891017602</t>
  </si>
  <si>
    <t>158</t>
  </si>
  <si>
    <t>34140844</t>
  </si>
  <si>
    <t>vodič izolovaný s Cu jádrem 6mm2</t>
  </si>
  <si>
    <t>505720093</t>
  </si>
  <si>
    <t>121</t>
  </si>
  <si>
    <t>741120005</t>
  </si>
  <si>
    <t>Montáž vodič Cu izolovaný plný a laněný žíla 25-35 mm2 pod omítku (CY)</t>
  </si>
  <si>
    <t>-543922350</t>
  </si>
  <si>
    <t>122</t>
  </si>
  <si>
    <t>34142160</t>
  </si>
  <si>
    <t>vodič silový s Cu jádrem 25mm2</t>
  </si>
  <si>
    <t>-55457101</t>
  </si>
  <si>
    <t>206</t>
  </si>
  <si>
    <t>741122015</t>
  </si>
  <si>
    <t>Montáž kabel Cu bez ukončení uložený pod omítku plný kulatý 3x1,5 mm2 (CYKY)</t>
  </si>
  <si>
    <t>-563284064</t>
  </si>
  <si>
    <t>207</t>
  </si>
  <si>
    <t>34111030</t>
  </si>
  <si>
    <t>kabel silový s Cu jádrem 1 kV 3x1,5mm2</t>
  </si>
  <si>
    <t>-576293872</t>
  </si>
  <si>
    <t>202</t>
  </si>
  <si>
    <t>741122031</t>
  </si>
  <si>
    <t>Montáž kabel Cu bez ukončení uložený pod omítku plný kulatý 5x1,5 až 2,5 mm2 (CYKY)</t>
  </si>
  <si>
    <t>1458602888</t>
  </si>
  <si>
    <t>203</t>
  </si>
  <si>
    <t>34111094</t>
  </si>
  <si>
    <t>kabel silový s Cu jádrem 1 kV 5x2,5mm2</t>
  </si>
  <si>
    <t>1077055947</t>
  </si>
  <si>
    <t>214</t>
  </si>
  <si>
    <t>741122135</t>
  </si>
  <si>
    <t>Montáž kabel Cu plný kulatý žíla 4x35 mm2 zatažený v trubkách (CYKY)</t>
  </si>
  <si>
    <t>-1664880392</t>
  </si>
  <si>
    <t>215</t>
  </si>
  <si>
    <t>34111620.R</t>
  </si>
  <si>
    <t>kabel silový s Cu jádrem 1 kV 5x35mm2</t>
  </si>
  <si>
    <t>774193869</t>
  </si>
  <si>
    <t>54</t>
  </si>
  <si>
    <t>741128005.R</t>
  </si>
  <si>
    <t>Ostatní pomocný instalační materiál</t>
  </si>
  <si>
    <t>set</t>
  </si>
  <si>
    <t>752758872</t>
  </si>
  <si>
    <t>7</t>
  </si>
  <si>
    <t>741130001</t>
  </si>
  <si>
    <t>Ukončení vodič izolovaný do 2,5mm2 v rozváděči nebo na přístroji</t>
  </si>
  <si>
    <t>512</t>
  </si>
  <si>
    <t>-1276336586</t>
  </si>
  <si>
    <t>8</t>
  </si>
  <si>
    <t>741130004</t>
  </si>
  <si>
    <t>Ukončení vodič izolovaný do 6 mm2 v rozváděči nebo na přístroji</t>
  </si>
  <si>
    <t>-1481983862</t>
  </si>
  <si>
    <t>129</t>
  </si>
  <si>
    <t>741130007</t>
  </si>
  <si>
    <t>Ukončení vodič izolovaný do 25 mm2 v rozváděči nebo na přístroji</t>
  </si>
  <si>
    <t>279713452</t>
  </si>
  <si>
    <t>201</t>
  </si>
  <si>
    <t>741130008</t>
  </si>
  <si>
    <t>Ukončení vodič izolovaný do 35 mm2 v rozváděči nebo na přístroji</t>
  </si>
  <si>
    <t>-1291784902</t>
  </si>
  <si>
    <t>133</t>
  </si>
  <si>
    <t>741210001</t>
  </si>
  <si>
    <t>Montáž rozvodnice oceloplechová nebo plastová běžná do 20 kg</t>
  </si>
  <si>
    <t>-1527665611</t>
  </si>
  <si>
    <t>134</t>
  </si>
  <si>
    <t>35711660.MET</t>
  </si>
  <si>
    <t>rozvodnice MET pro pospojování</t>
  </si>
  <si>
    <t>-162579598</t>
  </si>
  <si>
    <t>167</t>
  </si>
  <si>
    <t>741210001.D</t>
  </si>
  <si>
    <t>Doplnění rozvodnice oceloplechová nebo plastová běžná</t>
  </si>
  <si>
    <t>1189625626</t>
  </si>
  <si>
    <t>168</t>
  </si>
  <si>
    <t>35711660.RK3</t>
  </si>
  <si>
    <t>rozvaděč RK3 doplnění dle PD</t>
  </si>
  <si>
    <t>-921394144</t>
  </si>
  <si>
    <t>204</t>
  </si>
  <si>
    <t>1135517498</t>
  </si>
  <si>
    <t>205</t>
  </si>
  <si>
    <t>35711660.RK3.2</t>
  </si>
  <si>
    <t>rozvaděč RK3.2 dle PD, EI30</t>
  </si>
  <si>
    <t>2058400788</t>
  </si>
  <si>
    <t>212</t>
  </si>
  <si>
    <t>741320903</t>
  </si>
  <si>
    <t>Výměna části jistících přístrojů velikosti hlavice do 200 A</t>
  </si>
  <si>
    <t>421345766</t>
  </si>
  <si>
    <t>213</t>
  </si>
  <si>
    <t>35825252</t>
  </si>
  <si>
    <t>pojistka nožová 80A nízkoztrátová 6.70 W, provedení normální, charakteristika gG</t>
  </si>
  <si>
    <t>572327600</t>
  </si>
  <si>
    <t>199</t>
  </si>
  <si>
    <t>741810002</t>
  </si>
  <si>
    <t>Celková prohlídka elektrického rozvodu a zařízení do 500 000,- Kč</t>
  </si>
  <si>
    <t>-1504167551</t>
  </si>
  <si>
    <t>216</t>
  </si>
  <si>
    <t>741910413</t>
  </si>
  <si>
    <t>Montáž žlab kovový šířky do 125 mm bez víka</t>
  </si>
  <si>
    <t>89913849</t>
  </si>
  <si>
    <t>217</t>
  </si>
  <si>
    <t>34575493.P</t>
  </si>
  <si>
    <t>žlab kabelový žárový pozink 2m/ks 100X125</t>
  </si>
  <si>
    <t>1323908283</t>
  </si>
  <si>
    <t>218</t>
  </si>
  <si>
    <t>741910421</t>
  </si>
  <si>
    <t>Montáž žlab kovový - uzavření víkem</t>
  </si>
  <si>
    <t>2123926421</t>
  </si>
  <si>
    <t>219</t>
  </si>
  <si>
    <t>34575003.P</t>
  </si>
  <si>
    <t>víko žlabu žárový pozink 2m/ks š 125 mm</t>
  </si>
  <si>
    <t>-391844034</t>
  </si>
  <si>
    <t>148</t>
  </si>
  <si>
    <t>741910511</t>
  </si>
  <si>
    <t>Montáž se zhotovením konstrukce pro upevnění přístrojů do 5 kg</t>
  </si>
  <si>
    <t>-124151740</t>
  </si>
  <si>
    <t>220</t>
  </si>
  <si>
    <t>34575564</t>
  </si>
  <si>
    <t>profil nosný 250x15x30 mm</t>
  </si>
  <si>
    <t>-903571814</t>
  </si>
  <si>
    <t>149</t>
  </si>
  <si>
    <t>741910512</t>
  </si>
  <si>
    <t>Montáž se zhotovením konstrukce pro upevnění přístrojů do 10 kg</t>
  </si>
  <si>
    <t>-933850562</t>
  </si>
  <si>
    <t>221</t>
  </si>
  <si>
    <t>34575566</t>
  </si>
  <si>
    <t>profil nosný 350x15x30 mm</t>
  </si>
  <si>
    <t>2125676969</t>
  </si>
  <si>
    <t>52</t>
  </si>
  <si>
    <t>741910601.P</t>
  </si>
  <si>
    <t>Montáž příchytka kabelová plastová, vč. kotvy</t>
  </si>
  <si>
    <t>942264251</t>
  </si>
  <si>
    <t>53</t>
  </si>
  <si>
    <t>35432540.P</t>
  </si>
  <si>
    <t>příchytka kabelová skupinová</t>
  </si>
  <si>
    <t>-275269705</t>
  </si>
  <si>
    <t>Práce a dodávky M</t>
  </si>
  <si>
    <t>3</t>
  </si>
  <si>
    <t>21-M</t>
  </si>
  <si>
    <t>Elektromontáže</t>
  </si>
  <si>
    <t>189</t>
  </si>
  <si>
    <t>210020811.PO</t>
  </si>
  <si>
    <t>Montáž se zhotovením přepážek protipožárních, vč. materiálu</t>
  </si>
  <si>
    <t>64</t>
  </si>
  <si>
    <t>-830130538</t>
  </si>
  <si>
    <t>HZS</t>
  </si>
  <si>
    <t>Hodinové zúčtovací sazby</t>
  </si>
  <si>
    <t>141</t>
  </si>
  <si>
    <t>HZS2222</t>
  </si>
  <si>
    <t>Hodinová zúčtovací sazba elektrikář / ostatní nespecifikované práce</t>
  </si>
  <si>
    <t>hod</t>
  </si>
  <si>
    <t>-1565053128</t>
  </si>
  <si>
    <t>188</t>
  </si>
  <si>
    <t>HZS2491</t>
  </si>
  <si>
    <t>Hodinová zúčtovací sazba dělník zednických výpomocí</t>
  </si>
  <si>
    <t>-900955807</t>
  </si>
  <si>
    <t>HZS4211</t>
  </si>
  <si>
    <t>Hodinová zúčtovací sazba revizní technik</t>
  </si>
  <si>
    <t>1487784517</t>
  </si>
  <si>
    <t>VRN</t>
  </si>
  <si>
    <t>Vedlejší rozpočtové náklady</t>
  </si>
  <si>
    <t>5</t>
  </si>
  <si>
    <t>VRN1</t>
  </si>
  <si>
    <t>Průzkumné, geodetické a projektové práce</t>
  </si>
  <si>
    <t>190</t>
  </si>
  <si>
    <t>013254000</t>
  </si>
  <si>
    <t>Dokumentace skutečného provedení stavby</t>
  </si>
  <si>
    <t>kpl</t>
  </si>
  <si>
    <t>1024</t>
  </si>
  <si>
    <t>-1246247935</t>
  </si>
  <si>
    <t>191</t>
  </si>
  <si>
    <t>013294000</t>
  </si>
  <si>
    <t>Ostatní dokumentace</t>
  </si>
  <si>
    <t>-1790501417</t>
  </si>
  <si>
    <t>VRN4</t>
  </si>
  <si>
    <t>Inženýrská činnost</t>
  </si>
  <si>
    <t>146</t>
  </si>
  <si>
    <t>045002000</t>
  </si>
  <si>
    <t>Kompletační a koordinační činnost</t>
  </si>
  <si>
    <t>%</t>
  </si>
  <si>
    <t>-785267544</t>
  </si>
  <si>
    <t>VRN6</t>
  </si>
  <si>
    <t>Územní vlivy</t>
  </si>
  <si>
    <t>147</t>
  </si>
  <si>
    <t>065002000</t>
  </si>
  <si>
    <t>Mimostaveništní doprava materiálů</t>
  </si>
  <si>
    <t>951108339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</si>
</sst>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37</v>
      </c>
      <c r="E29" s="42"/>
      <c r="F29" s="28" t="s">
        <v>38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2" customFormat="1" ht="14.4" customHeight="1">
      <c r="B30" s="41"/>
      <c r="C30" s="42"/>
      <c r="D30" s="42"/>
      <c r="E30" s="42"/>
      <c r="F30" s="28" t="s">
        <v>39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2" customFormat="1" ht="14.4" customHeight="1">
      <c r="B31" s="41"/>
      <c r="C31" s="42"/>
      <c r="D31" s="42"/>
      <c r="E31" s="42"/>
      <c r="F31" s="28" t="s">
        <v>40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2" customFormat="1" ht="14.4" customHeight="1">
      <c r="B32" s="41"/>
      <c r="C32" s="42"/>
      <c r="D32" s="42"/>
      <c r="E32" s="42"/>
      <c r="F32" s="28" t="s">
        <v>41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2" customFormat="1" ht="14.4" customHeight="1">
      <c r="B33" s="41"/>
      <c r="C33" s="42"/>
      <c r="D33" s="42"/>
      <c r="E33" s="42"/>
      <c r="F33" s="28" t="s">
        <v>42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48</v>
      </c>
      <c r="AI60" s="37"/>
      <c r="AJ60" s="37"/>
      <c r="AK60" s="37"/>
      <c r="AL60" s="37"/>
      <c r="AM60" s="56" t="s">
        <v>49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51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48</v>
      </c>
      <c r="AI75" s="37"/>
      <c r="AJ75" s="37"/>
      <c r="AK75" s="37"/>
      <c r="AL75" s="37"/>
      <c r="AM75" s="56" t="s">
        <v>49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13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38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16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Ostrava VŠB-TU dopl. VZT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70" t="str">
        <f>IF(AN8= "","",AN8)</f>
        <v>23. 5. 2020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15.15" customHeight="1"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71" t="str">
        <f>IF(E17="","",E17)</f>
        <v xml:space="preserve"> </v>
      </c>
      <c r="AN89" s="62"/>
      <c r="AO89" s="62"/>
      <c r="AP89" s="62"/>
      <c r="AQ89" s="35"/>
      <c r="AR89" s="39"/>
      <c r="AS89" s="72" t="s">
        <v>53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</row>
    <row r="90" s="1" customFormat="1" ht="15.15" customHeight="1"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71" t="str">
        <f>IF(E20="","",E20)</f>
        <v xml:space="preserve"> 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</row>
    <row r="92" s="1" customFormat="1" ht="29.28" customHeight="1">
      <c r="B92" s="34"/>
      <c r="C92" s="84" t="s">
        <v>54</v>
      </c>
      <c r="D92" s="85"/>
      <c r="E92" s="85"/>
      <c r="F92" s="85"/>
      <c r="G92" s="85"/>
      <c r="H92" s="86"/>
      <c r="I92" s="87" t="s">
        <v>55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56</v>
      </c>
      <c r="AH92" s="85"/>
      <c r="AI92" s="85"/>
      <c r="AJ92" s="85"/>
      <c r="AK92" s="85"/>
      <c r="AL92" s="85"/>
      <c r="AM92" s="85"/>
      <c r="AN92" s="87" t="s">
        <v>57</v>
      </c>
      <c r="AO92" s="85"/>
      <c r="AP92" s="89"/>
      <c r="AQ92" s="90" t="s">
        <v>58</v>
      </c>
      <c r="AR92" s="39"/>
      <c r="AS92" s="91" t="s">
        <v>59</v>
      </c>
      <c r="AT92" s="92" t="s">
        <v>60</v>
      </c>
      <c r="AU92" s="92" t="s">
        <v>61</v>
      </c>
      <c r="AV92" s="92" t="s">
        <v>62</v>
      </c>
      <c r="AW92" s="92" t="s">
        <v>63</v>
      </c>
      <c r="AX92" s="92" t="s">
        <v>64</v>
      </c>
      <c r="AY92" s="92" t="s">
        <v>65</v>
      </c>
      <c r="AZ92" s="92" t="s">
        <v>66</v>
      </c>
      <c r="BA92" s="92" t="s">
        <v>67</v>
      </c>
      <c r="BB92" s="92" t="s">
        <v>68</v>
      </c>
      <c r="BC92" s="92" t="s">
        <v>69</v>
      </c>
      <c r="BD92" s="93" t="s">
        <v>70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</row>
    <row r="94" s="5" customFormat="1" ht="32.4" customHeight="1">
      <c r="B94" s="97"/>
      <c r="C94" s="98" t="s">
        <v>71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ROUND(SUM(AV94:AW94),2)</f>
        <v>0</v>
      </c>
      <c r="AU94" s="106">
        <f>ROUND(AU95,5)</f>
        <v>0</v>
      </c>
      <c r="AV94" s="105">
        <f>ROUND(AZ94*L29,2)</f>
        <v>0</v>
      </c>
      <c r="AW94" s="105">
        <f>ROUND(BA94*L30,2)</f>
        <v>0</v>
      </c>
      <c r="AX94" s="105">
        <f>ROUND(BB94*L29,2)</f>
        <v>0</v>
      </c>
      <c r="AY94" s="105">
        <f>ROUND(BC94*L30,2)</f>
        <v>0</v>
      </c>
      <c r="AZ94" s="105">
        <f>ROUND(AZ95,2)</f>
        <v>0</v>
      </c>
      <c r="BA94" s="105">
        <f>ROUND(BA95,2)</f>
        <v>0</v>
      </c>
      <c r="BB94" s="105">
        <f>ROUND(BB95,2)</f>
        <v>0</v>
      </c>
      <c r="BC94" s="105">
        <f>ROUND(BC95,2)</f>
        <v>0</v>
      </c>
      <c r="BD94" s="107">
        <f>ROUND(BD95,2)</f>
        <v>0</v>
      </c>
      <c r="BS94" s="108" t="s">
        <v>72</v>
      </c>
      <c r="BT94" s="108" t="s">
        <v>73</v>
      </c>
      <c r="BU94" s="109" t="s">
        <v>74</v>
      </c>
      <c r="BV94" s="108" t="s">
        <v>75</v>
      </c>
      <c r="BW94" s="108" t="s">
        <v>5</v>
      </c>
      <c r="BX94" s="108" t="s">
        <v>76</v>
      </c>
      <c r="CL94" s="108" t="s">
        <v>1</v>
      </c>
    </row>
    <row r="95" s="6" customFormat="1" ht="16.5" customHeight="1">
      <c r="A95" s="110" t="s">
        <v>77</v>
      </c>
      <c r="B95" s="111"/>
      <c r="C95" s="112"/>
      <c r="D95" s="113" t="s">
        <v>78</v>
      </c>
      <c r="E95" s="113"/>
      <c r="F95" s="113"/>
      <c r="G95" s="113"/>
      <c r="H95" s="113"/>
      <c r="I95" s="114"/>
      <c r="J95" s="113" t="s">
        <v>79</v>
      </c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5">
        <f>'01 - Elektroinstalace'!J30</f>
        <v>0</v>
      </c>
      <c r="AH95" s="114"/>
      <c r="AI95" s="114"/>
      <c r="AJ95" s="114"/>
      <c r="AK95" s="114"/>
      <c r="AL95" s="114"/>
      <c r="AM95" s="114"/>
      <c r="AN95" s="115">
        <f>SUM(AG95,AT95)</f>
        <v>0</v>
      </c>
      <c r="AO95" s="114"/>
      <c r="AP95" s="114"/>
      <c r="AQ95" s="116" t="s">
        <v>80</v>
      </c>
      <c r="AR95" s="117"/>
      <c r="AS95" s="118">
        <v>0</v>
      </c>
      <c r="AT95" s="119">
        <f>ROUND(SUM(AV95:AW95),2)</f>
        <v>0</v>
      </c>
      <c r="AU95" s="120">
        <f>'01 - Elektroinstalace'!P129</f>
        <v>0</v>
      </c>
      <c r="AV95" s="119">
        <f>'01 - Elektroinstalace'!J33</f>
        <v>0</v>
      </c>
      <c r="AW95" s="119">
        <f>'01 - Elektroinstalace'!J34</f>
        <v>0</v>
      </c>
      <c r="AX95" s="119">
        <f>'01 - Elektroinstalace'!J35</f>
        <v>0</v>
      </c>
      <c r="AY95" s="119">
        <f>'01 - Elektroinstalace'!J36</f>
        <v>0</v>
      </c>
      <c r="AZ95" s="119">
        <f>'01 - Elektroinstalace'!F33</f>
        <v>0</v>
      </c>
      <c r="BA95" s="119">
        <f>'01 - Elektroinstalace'!F34</f>
        <v>0</v>
      </c>
      <c r="BB95" s="119">
        <f>'01 - Elektroinstalace'!F35</f>
        <v>0</v>
      </c>
      <c r="BC95" s="119">
        <f>'01 - Elektroinstalace'!F36</f>
        <v>0</v>
      </c>
      <c r="BD95" s="121">
        <f>'01 - Elektroinstalace'!F37</f>
        <v>0</v>
      </c>
      <c r="BT95" s="122" t="s">
        <v>81</v>
      </c>
      <c r="BV95" s="122" t="s">
        <v>75</v>
      </c>
      <c r="BW95" s="122" t="s">
        <v>82</v>
      </c>
      <c r="BX95" s="122" t="s">
        <v>5</v>
      </c>
      <c r="CL95" s="122" t="s">
        <v>1</v>
      </c>
      <c r="CM95" s="122" t="s">
        <v>83</v>
      </c>
    </row>
    <row r="96" s="1" customFormat="1" ht="30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9"/>
    </row>
  </sheetData>
  <sheetProtection sheet="1" formatColumns="0" formatRows="0" objects="1" scenarios="1" spinCount="100000" saltValue="qY4QFyxgecIDJLDnIzskKDEtZZV0Z7Uz6KdKGQvN2Nx5RhPBzlmmw7QXLgkULWr3Wa8iLWNuyHjGrfCi4bVFSg==" hashValue="27V6ULsCA+eMhDk2XuNyEHbcl5J+puHheZq1sYjsLPPp8M8vIadx1jrJsqptG2Et1AuZy1H3UcC2pKxwhfCJd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01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82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6"/>
      <c r="AT3" s="13" t="s">
        <v>83</v>
      </c>
    </row>
    <row r="4" ht="24.96" customHeight="1">
      <c r="B4" s="16"/>
      <c r="D4" s="127" t="s">
        <v>84</v>
      </c>
      <c r="L4" s="16"/>
      <c r="M4" s="128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9" t="s">
        <v>16</v>
      </c>
      <c r="L6" s="16"/>
    </row>
    <row r="7" ht="16.5" customHeight="1">
      <c r="B7" s="16"/>
      <c r="E7" s="130" t="str">
        <f>'Rekapitulace stavby'!K6</f>
        <v>Ostrava VŠB-TU dopl. VZT</v>
      </c>
      <c r="F7" s="129"/>
      <c r="G7" s="129"/>
      <c r="H7" s="129"/>
      <c r="L7" s="16"/>
    </row>
    <row r="8" s="1" customFormat="1" ht="12" customHeight="1">
      <c r="B8" s="39"/>
      <c r="D8" s="129" t="s">
        <v>85</v>
      </c>
      <c r="I8" s="131"/>
      <c r="L8" s="39"/>
    </row>
    <row r="9" s="1" customFormat="1" ht="36.96" customHeight="1">
      <c r="B9" s="39"/>
      <c r="E9" s="132" t="s">
        <v>86</v>
      </c>
      <c r="F9" s="1"/>
      <c r="G9" s="1"/>
      <c r="H9" s="1"/>
      <c r="I9" s="131"/>
      <c r="L9" s="39"/>
    </row>
    <row r="10" s="1" customFormat="1">
      <c r="B10" s="39"/>
      <c r="I10" s="131"/>
      <c r="L10" s="39"/>
    </row>
    <row r="11" s="1" customFormat="1" ht="12" customHeight="1">
      <c r="B11" s="39"/>
      <c r="D11" s="129" t="s">
        <v>18</v>
      </c>
      <c r="F11" s="133" t="s">
        <v>1</v>
      </c>
      <c r="I11" s="134" t="s">
        <v>19</v>
      </c>
      <c r="J11" s="133" t="s">
        <v>1</v>
      </c>
      <c r="L11" s="39"/>
    </row>
    <row r="12" s="1" customFormat="1" ht="12" customHeight="1">
      <c r="B12" s="39"/>
      <c r="D12" s="129" t="s">
        <v>20</v>
      </c>
      <c r="F12" s="133" t="s">
        <v>21</v>
      </c>
      <c r="I12" s="134" t="s">
        <v>22</v>
      </c>
      <c r="J12" s="135" t="str">
        <f>'Rekapitulace stavby'!AN8</f>
        <v>23. 5. 2020</v>
      </c>
      <c r="L12" s="39"/>
    </row>
    <row r="13" s="1" customFormat="1" ht="10.8" customHeight="1">
      <c r="B13" s="39"/>
      <c r="I13" s="131"/>
      <c r="L13" s="39"/>
    </row>
    <row r="14" s="1" customFormat="1" ht="12" customHeight="1">
      <c r="B14" s="39"/>
      <c r="D14" s="129" t="s">
        <v>24</v>
      </c>
      <c r="I14" s="134" t="s">
        <v>25</v>
      </c>
      <c r="J14" s="133" t="str">
        <f>IF('Rekapitulace stavby'!AN10="","",'Rekapitulace stavby'!AN10)</f>
        <v/>
      </c>
      <c r="L14" s="39"/>
    </row>
    <row r="15" s="1" customFormat="1" ht="18" customHeight="1">
      <c r="B15" s="39"/>
      <c r="E15" s="133" t="str">
        <f>IF('Rekapitulace stavby'!E11="","",'Rekapitulace stavby'!E11)</f>
        <v xml:space="preserve"> </v>
      </c>
      <c r="I15" s="134" t="s">
        <v>26</v>
      </c>
      <c r="J15" s="133" t="str">
        <f>IF('Rekapitulace stavby'!AN11="","",'Rekapitulace stavby'!AN11)</f>
        <v/>
      </c>
      <c r="L15" s="39"/>
    </row>
    <row r="16" s="1" customFormat="1" ht="6.96" customHeight="1">
      <c r="B16" s="39"/>
      <c r="I16" s="131"/>
      <c r="L16" s="39"/>
    </row>
    <row r="17" s="1" customFormat="1" ht="12" customHeight="1">
      <c r="B17" s="39"/>
      <c r="D17" s="129" t="s">
        <v>27</v>
      </c>
      <c r="I17" s="134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3"/>
      <c r="G18" s="133"/>
      <c r="H18" s="133"/>
      <c r="I18" s="134" t="s">
        <v>26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31"/>
      <c r="L19" s="39"/>
    </row>
    <row r="20" s="1" customFormat="1" ht="12" customHeight="1">
      <c r="B20" s="39"/>
      <c r="D20" s="129" t="s">
        <v>29</v>
      </c>
      <c r="I20" s="134" t="s">
        <v>25</v>
      </c>
      <c r="J20" s="133" t="str">
        <f>IF('Rekapitulace stavby'!AN16="","",'Rekapitulace stavby'!AN16)</f>
        <v/>
      </c>
      <c r="L20" s="39"/>
    </row>
    <row r="21" s="1" customFormat="1" ht="18" customHeight="1">
      <c r="B21" s="39"/>
      <c r="E21" s="133" t="str">
        <f>IF('Rekapitulace stavby'!E17="","",'Rekapitulace stavby'!E17)</f>
        <v xml:space="preserve"> </v>
      </c>
      <c r="I21" s="134" t="s">
        <v>26</v>
      </c>
      <c r="J21" s="133" t="str">
        <f>IF('Rekapitulace stavby'!AN17="","",'Rekapitulace stavby'!AN17)</f>
        <v/>
      </c>
      <c r="L21" s="39"/>
    </row>
    <row r="22" s="1" customFormat="1" ht="6.96" customHeight="1">
      <c r="B22" s="39"/>
      <c r="I22" s="131"/>
      <c r="L22" s="39"/>
    </row>
    <row r="23" s="1" customFormat="1" ht="12" customHeight="1">
      <c r="B23" s="39"/>
      <c r="D23" s="129" t="s">
        <v>31</v>
      </c>
      <c r="I23" s="134" t="s">
        <v>25</v>
      </c>
      <c r="J23" s="133" t="str">
        <f>IF('Rekapitulace stavby'!AN19="","",'Rekapitulace stavby'!AN19)</f>
        <v/>
      </c>
      <c r="L23" s="39"/>
    </row>
    <row r="24" s="1" customFormat="1" ht="18" customHeight="1">
      <c r="B24" s="39"/>
      <c r="E24" s="133" t="str">
        <f>IF('Rekapitulace stavby'!E20="","",'Rekapitulace stavby'!E20)</f>
        <v xml:space="preserve"> </v>
      </c>
      <c r="I24" s="134" t="s">
        <v>26</v>
      </c>
      <c r="J24" s="133" t="str">
        <f>IF('Rekapitulace stavby'!AN20="","",'Rekapitulace stavby'!AN20)</f>
        <v/>
      </c>
      <c r="L24" s="39"/>
    </row>
    <row r="25" s="1" customFormat="1" ht="6.96" customHeight="1">
      <c r="B25" s="39"/>
      <c r="I25" s="131"/>
      <c r="L25" s="39"/>
    </row>
    <row r="26" s="1" customFormat="1" ht="12" customHeight="1">
      <c r="B26" s="39"/>
      <c r="D26" s="129" t="s">
        <v>32</v>
      </c>
      <c r="I26" s="131"/>
      <c r="L26" s="39"/>
    </row>
    <row r="27" s="7" customFormat="1" ht="16.5" customHeight="1">
      <c r="B27" s="136"/>
      <c r="E27" s="137" t="s">
        <v>1</v>
      </c>
      <c r="F27" s="137"/>
      <c r="G27" s="137"/>
      <c r="H27" s="137"/>
      <c r="I27" s="138"/>
      <c r="L27" s="136"/>
    </row>
    <row r="28" s="1" customFormat="1" ht="6.96" customHeight="1">
      <c r="B28" s="39"/>
      <c r="I28" s="131"/>
      <c r="L28" s="39"/>
    </row>
    <row r="29" s="1" customFormat="1" ht="6.96" customHeight="1">
      <c r="B29" s="39"/>
      <c r="D29" s="74"/>
      <c r="E29" s="74"/>
      <c r="F29" s="74"/>
      <c r="G29" s="74"/>
      <c r="H29" s="74"/>
      <c r="I29" s="139"/>
      <c r="J29" s="74"/>
      <c r="K29" s="74"/>
      <c r="L29" s="39"/>
    </row>
    <row r="30" s="1" customFormat="1" ht="25.44" customHeight="1">
      <c r="B30" s="39"/>
      <c r="D30" s="140" t="s">
        <v>33</v>
      </c>
      <c r="I30" s="131"/>
      <c r="J30" s="141">
        <f>ROUND(J129, 2)</f>
        <v>0</v>
      </c>
      <c r="L30" s="39"/>
    </row>
    <row r="31" s="1" customFormat="1" ht="6.96" customHeight="1">
      <c r="B31" s="39"/>
      <c r="D31" s="74"/>
      <c r="E31" s="74"/>
      <c r="F31" s="74"/>
      <c r="G31" s="74"/>
      <c r="H31" s="74"/>
      <c r="I31" s="139"/>
      <c r="J31" s="74"/>
      <c r="K31" s="74"/>
      <c r="L31" s="39"/>
    </row>
    <row r="32" s="1" customFormat="1" ht="14.4" customHeight="1">
      <c r="B32" s="39"/>
      <c r="F32" s="142" t="s">
        <v>35</v>
      </c>
      <c r="I32" s="143" t="s">
        <v>34</v>
      </c>
      <c r="J32" s="142" t="s">
        <v>36</v>
      </c>
      <c r="L32" s="39"/>
    </row>
    <row r="33" s="1" customFormat="1" ht="14.4" customHeight="1">
      <c r="B33" s="39"/>
      <c r="D33" s="144" t="s">
        <v>37</v>
      </c>
      <c r="E33" s="129" t="s">
        <v>38</v>
      </c>
      <c r="F33" s="145">
        <f>ROUND((SUM(BE129:BE217)),  2)</f>
        <v>0</v>
      </c>
      <c r="I33" s="146">
        <v>0.20999999999999999</v>
      </c>
      <c r="J33" s="145">
        <f>ROUND(((SUM(BE129:BE217))*I33),  2)</f>
        <v>0</v>
      </c>
      <c r="L33" s="39"/>
    </row>
    <row r="34" s="1" customFormat="1" ht="14.4" customHeight="1">
      <c r="B34" s="39"/>
      <c r="E34" s="129" t="s">
        <v>39</v>
      </c>
      <c r="F34" s="145">
        <f>ROUND((SUM(BF129:BF217)),  2)</f>
        <v>0</v>
      </c>
      <c r="I34" s="146">
        <v>0.14999999999999999</v>
      </c>
      <c r="J34" s="145">
        <f>ROUND(((SUM(BF129:BF217))*I34),  2)</f>
        <v>0</v>
      </c>
      <c r="L34" s="39"/>
    </row>
    <row r="35" hidden="1" s="1" customFormat="1" ht="14.4" customHeight="1">
      <c r="B35" s="39"/>
      <c r="E35" s="129" t="s">
        <v>40</v>
      </c>
      <c r="F35" s="145">
        <f>ROUND((SUM(BG129:BG217)),  2)</f>
        <v>0</v>
      </c>
      <c r="I35" s="146">
        <v>0.20999999999999999</v>
      </c>
      <c r="J35" s="145">
        <f>0</f>
        <v>0</v>
      </c>
      <c r="L35" s="39"/>
    </row>
    <row r="36" hidden="1" s="1" customFormat="1" ht="14.4" customHeight="1">
      <c r="B36" s="39"/>
      <c r="E36" s="129" t="s">
        <v>41</v>
      </c>
      <c r="F36" s="145">
        <f>ROUND((SUM(BH129:BH217)),  2)</f>
        <v>0</v>
      </c>
      <c r="I36" s="146">
        <v>0.14999999999999999</v>
      </c>
      <c r="J36" s="145">
        <f>0</f>
        <v>0</v>
      </c>
      <c r="L36" s="39"/>
    </row>
    <row r="37" hidden="1" s="1" customFormat="1" ht="14.4" customHeight="1">
      <c r="B37" s="39"/>
      <c r="E37" s="129" t="s">
        <v>42</v>
      </c>
      <c r="F37" s="145">
        <f>ROUND((SUM(BI129:BI217)),  2)</f>
        <v>0</v>
      </c>
      <c r="I37" s="146">
        <v>0</v>
      </c>
      <c r="J37" s="145">
        <f>0</f>
        <v>0</v>
      </c>
      <c r="L37" s="39"/>
    </row>
    <row r="38" s="1" customFormat="1" ht="6.96" customHeight="1">
      <c r="B38" s="39"/>
      <c r="I38" s="131"/>
      <c r="L38" s="39"/>
    </row>
    <row r="39" s="1" customFormat="1" ht="25.44" customHeight="1">
      <c r="B39" s="39"/>
      <c r="C39" s="147"/>
      <c r="D39" s="148" t="s">
        <v>43</v>
      </c>
      <c r="E39" s="149"/>
      <c r="F39" s="149"/>
      <c r="G39" s="150" t="s">
        <v>44</v>
      </c>
      <c r="H39" s="151" t="s">
        <v>45</v>
      </c>
      <c r="I39" s="152"/>
      <c r="J39" s="153">
        <f>SUM(J30:J37)</f>
        <v>0</v>
      </c>
      <c r="K39" s="154"/>
      <c r="L39" s="39"/>
    </row>
    <row r="40" s="1" customFormat="1" ht="14.4" customHeight="1">
      <c r="B40" s="39"/>
      <c r="I40" s="131"/>
      <c r="L40" s="39"/>
    </row>
    <row r="41" ht="14.4" customHeight="1">
      <c r="B41" s="16"/>
      <c r="L41" s="16"/>
    </row>
    <row r="42" ht="14.4" customHeight="1">
      <c r="B42" s="16"/>
      <c r="L42" s="16"/>
    </row>
    <row r="43" ht="14.4" customHeight="1">
      <c r="B43" s="16"/>
      <c r="L43" s="16"/>
    </row>
    <row r="44" ht="14.4" customHeight="1">
      <c r="B44" s="16"/>
      <c r="L44" s="16"/>
    </row>
    <row r="45" ht="14.4" customHeight="1">
      <c r="B45" s="16"/>
      <c r="L45" s="16"/>
    </row>
    <row r="46" ht="14.4" customHeight="1">
      <c r="B46" s="16"/>
      <c r="L46" s="16"/>
    </row>
    <row r="47" ht="14.4" customHeight="1">
      <c r="B47" s="16"/>
      <c r="L47" s="16"/>
    </row>
    <row r="48" ht="14.4" customHeight="1">
      <c r="B48" s="16"/>
      <c r="L48" s="16"/>
    </row>
    <row r="49" ht="14.4" customHeight="1">
      <c r="B49" s="16"/>
      <c r="L49" s="16"/>
    </row>
    <row r="50" s="1" customFormat="1" ht="14.4" customHeight="1">
      <c r="B50" s="39"/>
      <c r="D50" s="155" t="s">
        <v>46</v>
      </c>
      <c r="E50" s="156"/>
      <c r="F50" s="156"/>
      <c r="G50" s="155" t="s">
        <v>47</v>
      </c>
      <c r="H50" s="156"/>
      <c r="I50" s="157"/>
      <c r="J50" s="156"/>
      <c r="K50" s="156"/>
      <c r="L50" s="3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1" customFormat="1">
      <c r="B61" s="39"/>
      <c r="D61" s="158" t="s">
        <v>48</v>
      </c>
      <c r="E61" s="159"/>
      <c r="F61" s="160" t="s">
        <v>49</v>
      </c>
      <c r="G61" s="158" t="s">
        <v>48</v>
      </c>
      <c r="H61" s="159"/>
      <c r="I61" s="161"/>
      <c r="J61" s="162" t="s">
        <v>49</v>
      </c>
      <c r="K61" s="159"/>
      <c r="L61" s="39"/>
    </row>
    <row r="62">
      <c r="B62" s="16"/>
      <c r="L62" s="16"/>
    </row>
    <row r="63">
      <c r="B63" s="16"/>
      <c r="L63" s="16"/>
    </row>
    <row r="64">
      <c r="B64" s="16"/>
      <c r="L64" s="16"/>
    </row>
    <row r="65" s="1" customFormat="1">
      <c r="B65" s="39"/>
      <c r="D65" s="155" t="s">
        <v>50</v>
      </c>
      <c r="E65" s="156"/>
      <c r="F65" s="156"/>
      <c r="G65" s="155" t="s">
        <v>51</v>
      </c>
      <c r="H65" s="156"/>
      <c r="I65" s="157"/>
      <c r="J65" s="156"/>
      <c r="K65" s="156"/>
      <c r="L65" s="39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1" customFormat="1">
      <c r="B76" s="39"/>
      <c r="D76" s="158" t="s">
        <v>48</v>
      </c>
      <c r="E76" s="159"/>
      <c r="F76" s="160" t="s">
        <v>49</v>
      </c>
      <c r="G76" s="158" t="s">
        <v>48</v>
      </c>
      <c r="H76" s="159"/>
      <c r="I76" s="161"/>
      <c r="J76" s="162" t="s">
        <v>49</v>
      </c>
      <c r="K76" s="159"/>
      <c r="L76" s="39"/>
    </row>
    <row r="77" s="1" customFormat="1" ht="14.4" customHeight="1">
      <c r="B77" s="163"/>
      <c r="C77" s="164"/>
      <c r="D77" s="164"/>
      <c r="E77" s="164"/>
      <c r="F77" s="164"/>
      <c r="G77" s="164"/>
      <c r="H77" s="164"/>
      <c r="I77" s="165"/>
      <c r="J77" s="164"/>
      <c r="K77" s="164"/>
      <c r="L77" s="39"/>
    </row>
    <row r="81" s="1" customFormat="1" ht="6.96" customHeight="1">
      <c r="B81" s="166"/>
      <c r="C81" s="167"/>
      <c r="D81" s="167"/>
      <c r="E81" s="167"/>
      <c r="F81" s="167"/>
      <c r="G81" s="167"/>
      <c r="H81" s="167"/>
      <c r="I81" s="168"/>
      <c r="J81" s="167"/>
      <c r="K81" s="167"/>
      <c r="L81" s="39"/>
    </row>
    <row r="82" s="1" customFormat="1" ht="24.96" customHeight="1">
      <c r="B82" s="34"/>
      <c r="C82" s="19" t="s">
        <v>87</v>
      </c>
      <c r="D82" s="35"/>
      <c r="E82" s="35"/>
      <c r="F82" s="35"/>
      <c r="G82" s="35"/>
      <c r="H82" s="35"/>
      <c r="I82" s="131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31"/>
      <c r="J83" s="35"/>
      <c r="K83" s="35"/>
      <c r="L83" s="39"/>
    </row>
    <row r="84" s="1" customFormat="1" ht="12" customHeight="1">
      <c r="B84" s="34"/>
      <c r="C84" s="28" t="s">
        <v>16</v>
      </c>
      <c r="D84" s="35"/>
      <c r="E84" s="35"/>
      <c r="F84" s="35"/>
      <c r="G84" s="35"/>
      <c r="H84" s="35"/>
      <c r="I84" s="131"/>
      <c r="J84" s="35"/>
      <c r="K84" s="35"/>
      <c r="L84" s="39"/>
    </row>
    <row r="85" s="1" customFormat="1" ht="16.5" customHeight="1">
      <c r="B85" s="34"/>
      <c r="C85" s="35"/>
      <c r="D85" s="35"/>
      <c r="E85" s="169" t="str">
        <f>E7</f>
        <v>Ostrava VŠB-TU dopl. VZT</v>
      </c>
      <c r="F85" s="28"/>
      <c r="G85" s="28"/>
      <c r="H85" s="28"/>
      <c r="I85" s="131"/>
      <c r="J85" s="35"/>
      <c r="K85" s="35"/>
      <c r="L85" s="39"/>
    </row>
    <row r="86" s="1" customFormat="1" ht="12" customHeight="1">
      <c r="B86" s="34"/>
      <c r="C86" s="28" t="s">
        <v>85</v>
      </c>
      <c r="D86" s="35"/>
      <c r="E86" s="35"/>
      <c r="F86" s="35"/>
      <c r="G86" s="35"/>
      <c r="H86" s="35"/>
      <c r="I86" s="131"/>
      <c r="J86" s="35"/>
      <c r="K86" s="35"/>
      <c r="L86" s="39"/>
    </row>
    <row r="87" s="1" customFormat="1" ht="16.5" customHeight="1">
      <c r="B87" s="34"/>
      <c r="C87" s="35"/>
      <c r="D87" s="35"/>
      <c r="E87" s="67" t="str">
        <f>E9</f>
        <v>01 - Elektroinstalace</v>
      </c>
      <c r="F87" s="35"/>
      <c r="G87" s="35"/>
      <c r="H87" s="35"/>
      <c r="I87" s="131"/>
      <c r="J87" s="35"/>
      <c r="K87" s="35"/>
      <c r="L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131"/>
      <c r="J88" s="35"/>
      <c r="K88" s="35"/>
      <c r="L88" s="39"/>
    </row>
    <row r="89" s="1" customFormat="1" ht="12" customHeight="1">
      <c r="B89" s="34"/>
      <c r="C89" s="28" t="s">
        <v>20</v>
      </c>
      <c r="D89" s="35"/>
      <c r="E89" s="35"/>
      <c r="F89" s="23" t="str">
        <f>F12</f>
        <v xml:space="preserve"> </v>
      </c>
      <c r="G89" s="35"/>
      <c r="H89" s="35"/>
      <c r="I89" s="134" t="s">
        <v>22</v>
      </c>
      <c r="J89" s="70" t="str">
        <f>IF(J12="","",J12)</f>
        <v>23. 5. 2020</v>
      </c>
      <c r="K89" s="35"/>
      <c r="L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31"/>
      <c r="J90" s="35"/>
      <c r="K90" s="35"/>
      <c r="L90" s="39"/>
    </row>
    <row r="91" s="1" customFormat="1" ht="15.15" customHeight="1">
      <c r="B91" s="34"/>
      <c r="C91" s="28" t="s">
        <v>24</v>
      </c>
      <c r="D91" s="35"/>
      <c r="E91" s="35"/>
      <c r="F91" s="23" t="str">
        <f>E15</f>
        <v xml:space="preserve"> </v>
      </c>
      <c r="G91" s="35"/>
      <c r="H91" s="35"/>
      <c r="I91" s="134" t="s">
        <v>29</v>
      </c>
      <c r="J91" s="32" t="str">
        <f>E21</f>
        <v xml:space="preserve"> </v>
      </c>
      <c r="K91" s="35"/>
      <c r="L91" s="39"/>
    </row>
    <row r="92" s="1" customFormat="1" ht="15.15" customHeight="1">
      <c r="B92" s="34"/>
      <c r="C92" s="28" t="s">
        <v>27</v>
      </c>
      <c r="D92" s="35"/>
      <c r="E92" s="35"/>
      <c r="F92" s="23" t="str">
        <f>IF(E18="","",E18)</f>
        <v>Vyplň údaj</v>
      </c>
      <c r="G92" s="35"/>
      <c r="H92" s="35"/>
      <c r="I92" s="134" t="s">
        <v>31</v>
      </c>
      <c r="J92" s="32" t="str">
        <f>E24</f>
        <v xml:space="preserve"> </v>
      </c>
      <c r="K92" s="35"/>
      <c r="L92" s="39"/>
    </row>
    <row r="93" s="1" customFormat="1" ht="10.32" customHeight="1">
      <c r="B93" s="34"/>
      <c r="C93" s="35"/>
      <c r="D93" s="35"/>
      <c r="E93" s="35"/>
      <c r="F93" s="35"/>
      <c r="G93" s="35"/>
      <c r="H93" s="35"/>
      <c r="I93" s="131"/>
      <c r="J93" s="35"/>
      <c r="K93" s="35"/>
      <c r="L93" s="39"/>
    </row>
    <row r="94" s="1" customFormat="1" ht="29.28" customHeight="1">
      <c r="B94" s="34"/>
      <c r="C94" s="170" t="s">
        <v>88</v>
      </c>
      <c r="D94" s="171"/>
      <c r="E94" s="171"/>
      <c r="F94" s="171"/>
      <c r="G94" s="171"/>
      <c r="H94" s="171"/>
      <c r="I94" s="172"/>
      <c r="J94" s="173" t="s">
        <v>89</v>
      </c>
      <c r="K94" s="171"/>
      <c r="L94" s="39"/>
    </row>
    <row r="95" s="1" customFormat="1" ht="10.32" customHeight="1">
      <c r="B95" s="34"/>
      <c r="C95" s="35"/>
      <c r="D95" s="35"/>
      <c r="E95" s="35"/>
      <c r="F95" s="35"/>
      <c r="G95" s="35"/>
      <c r="H95" s="35"/>
      <c r="I95" s="131"/>
      <c r="J95" s="35"/>
      <c r="K95" s="35"/>
      <c r="L95" s="39"/>
    </row>
    <row r="96" s="1" customFormat="1" ht="22.8" customHeight="1">
      <c r="B96" s="34"/>
      <c r="C96" s="174" t="s">
        <v>90</v>
      </c>
      <c r="D96" s="35"/>
      <c r="E96" s="35"/>
      <c r="F96" s="35"/>
      <c r="G96" s="35"/>
      <c r="H96" s="35"/>
      <c r="I96" s="131"/>
      <c r="J96" s="101">
        <f>J129</f>
        <v>0</v>
      </c>
      <c r="K96" s="35"/>
      <c r="L96" s="39"/>
      <c r="AU96" s="13" t="s">
        <v>91</v>
      </c>
    </row>
    <row r="97" s="8" customFormat="1" ht="24.96" customHeight="1">
      <c r="B97" s="175"/>
      <c r="C97" s="176"/>
      <c r="D97" s="177" t="s">
        <v>92</v>
      </c>
      <c r="E97" s="178"/>
      <c r="F97" s="178"/>
      <c r="G97" s="178"/>
      <c r="H97" s="178"/>
      <c r="I97" s="179"/>
      <c r="J97" s="180">
        <f>J130</f>
        <v>0</v>
      </c>
      <c r="K97" s="176"/>
      <c r="L97" s="181"/>
    </row>
    <row r="98" s="9" customFormat="1" ht="19.92" customHeight="1">
      <c r="B98" s="182"/>
      <c r="C98" s="183"/>
      <c r="D98" s="184" t="s">
        <v>93</v>
      </c>
      <c r="E98" s="185"/>
      <c r="F98" s="185"/>
      <c r="G98" s="185"/>
      <c r="H98" s="185"/>
      <c r="I98" s="186"/>
      <c r="J98" s="187">
        <f>J131</f>
        <v>0</v>
      </c>
      <c r="K98" s="183"/>
      <c r="L98" s="188"/>
    </row>
    <row r="99" s="9" customFormat="1" ht="19.92" customHeight="1">
      <c r="B99" s="182"/>
      <c r="C99" s="183"/>
      <c r="D99" s="184" t="s">
        <v>94</v>
      </c>
      <c r="E99" s="185"/>
      <c r="F99" s="185"/>
      <c r="G99" s="185"/>
      <c r="H99" s="185"/>
      <c r="I99" s="186"/>
      <c r="J99" s="187">
        <f>J137</f>
        <v>0</v>
      </c>
      <c r="K99" s="183"/>
      <c r="L99" s="188"/>
    </row>
    <row r="100" s="9" customFormat="1" ht="19.92" customHeight="1">
      <c r="B100" s="182"/>
      <c r="C100" s="183"/>
      <c r="D100" s="184" t="s">
        <v>95</v>
      </c>
      <c r="E100" s="185"/>
      <c r="F100" s="185"/>
      <c r="G100" s="185"/>
      <c r="H100" s="185"/>
      <c r="I100" s="186"/>
      <c r="J100" s="187">
        <f>J148</f>
        <v>0</v>
      </c>
      <c r="K100" s="183"/>
      <c r="L100" s="188"/>
    </row>
    <row r="101" s="8" customFormat="1" ht="24.96" customHeight="1">
      <c r="B101" s="175"/>
      <c r="C101" s="176"/>
      <c r="D101" s="177" t="s">
        <v>96</v>
      </c>
      <c r="E101" s="178"/>
      <c r="F101" s="178"/>
      <c r="G101" s="178"/>
      <c r="H101" s="178"/>
      <c r="I101" s="179"/>
      <c r="J101" s="180">
        <f>J153</f>
        <v>0</v>
      </c>
      <c r="K101" s="176"/>
      <c r="L101" s="181"/>
    </row>
    <row r="102" s="9" customFormat="1" ht="19.92" customHeight="1">
      <c r="B102" s="182"/>
      <c r="C102" s="183"/>
      <c r="D102" s="184" t="s">
        <v>97</v>
      </c>
      <c r="E102" s="185"/>
      <c r="F102" s="185"/>
      <c r="G102" s="185"/>
      <c r="H102" s="185"/>
      <c r="I102" s="186"/>
      <c r="J102" s="187">
        <f>J154</f>
        <v>0</v>
      </c>
      <c r="K102" s="183"/>
      <c r="L102" s="188"/>
    </row>
    <row r="103" s="8" customFormat="1" ht="24.96" customHeight="1">
      <c r="B103" s="175"/>
      <c r="C103" s="176"/>
      <c r="D103" s="177" t="s">
        <v>98</v>
      </c>
      <c r="E103" s="178"/>
      <c r="F103" s="178"/>
      <c r="G103" s="178"/>
      <c r="H103" s="178"/>
      <c r="I103" s="179"/>
      <c r="J103" s="180">
        <f>J203</f>
        <v>0</v>
      </c>
      <c r="K103" s="176"/>
      <c r="L103" s="181"/>
    </row>
    <row r="104" s="9" customFormat="1" ht="19.92" customHeight="1">
      <c r="B104" s="182"/>
      <c r="C104" s="183"/>
      <c r="D104" s="184" t="s">
        <v>99</v>
      </c>
      <c r="E104" s="185"/>
      <c r="F104" s="185"/>
      <c r="G104" s="185"/>
      <c r="H104" s="185"/>
      <c r="I104" s="186"/>
      <c r="J104" s="187">
        <f>J204</f>
        <v>0</v>
      </c>
      <c r="K104" s="183"/>
      <c r="L104" s="188"/>
    </row>
    <row r="105" s="8" customFormat="1" ht="24.96" customHeight="1">
      <c r="B105" s="175"/>
      <c r="C105" s="176"/>
      <c r="D105" s="177" t="s">
        <v>100</v>
      </c>
      <c r="E105" s="178"/>
      <c r="F105" s="178"/>
      <c r="G105" s="178"/>
      <c r="H105" s="178"/>
      <c r="I105" s="179"/>
      <c r="J105" s="180">
        <f>J206</f>
        <v>0</v>
      </c>
      <c r="K105" s="176"/>
      <c r="L105" s="181"/>
    </row>
    <row r="106" s="8" customFormat="1" ht="24.96" customHeight="1">
      <c r="B106" s="175"/>
      <c r="C106" s="176"/>
      <c r="D106" s="177" t="s">
        <v>101</v>
      </c>
      <c r="E106" s="178"/>
      <c r="F106" s="178"/>
      <c r="G106" s="178"/>
      <c r="H106" s="178"/>
      <c r="I106" s="179"/>
      <c r="J106" s="180">
        <f>J210</f>
        <v>0</v>
      </c>
      <c r="K106" s="176"/>
      <c r="L106" s="181"/>
    </row>
    <row r="107" s="9" customFormat="1" ht="19.92" customHeight="1">
      <c r="B107" s="182"/>
      <c r="C107" s="183"/>
      <c r="D107" s="184" t="s">
        <v>102</v>
      </c>
      <c r="E107" s="185"/>
      <c r="F107" s="185"/>
      <c r="G107" s="185"/>
      <c r="H107" s="185"/>
      <c r="I107" s="186"/>
      <c r="J107" s="187">
        <f>J211</f>
        <v>0</v>
      </c>
      <c r="K107" s="183"/>
      <c r="L107" s="188"/>
    </row>
    <row r="108" s="9" customFormat="1" ht="19.92" customHeight="1">
      <c r="B108" s="182"/>
      <c r="C108" s="183"/>
      <c r="D108" s="184" t="s">
        <v>103</v>
      </c>
      <c r="E108" s="185"/>
      <c r="F108" s="185"/>
      <c r="G108" s="185"/>
      <c r="H108" s="185"/>
      <c r="I108" s="186"/>
      <c r="J108" s="187">
        <f>J214</f>
        <v>0</v>
      </c>
      <c r="K108" s="183"/>
      <c r="L108" s="188"/>
    </row>
    <row r="109" s="9" customFormat="1" ht="19.92" customHeight="1">
      <c r="B109" s="182"/>
      <c r="C109" s="183"/>
      <c r="D109" s="184" t="s">
        <v>104</v>
      </c>
      <c r="E109" s="185"/>
      <c r="F109" s="185"/>
      <c r="G109" s="185"/>
      <c r="H109" s="185"/>
      <c r="I109" s="186"/>
      <c r="J109" s="187">
        <f>J216</f>
        <v>0</v>
      </c>
      <c r="K109" s="183"/>
      <c r="L109" s="188"/>
    </row>
    <row r="110" s="1" customFormat="1" ht="21.84" customHeight="1">
      <c r="B110" s="34"/>
      <c r="C110" s="35"/>
      <c r="D110" s="35"/>
      <c r="E110" s="35"/>
      <c r="F110" s="35"/>
      <c r="G110" s="35"/>
      <c r="H110" s="35"/>
      <c r="I110" s="131"/>
      <c r="J110" s="35"/>
      <c r="K110" s="35"/>
      <c r="L110" s="39"/>
    </row>
    <row r="111" s="1" customFormat="1" ht="6.96" customHeight="1">
      <c r="B111" s="57"/>
      <c r="C111" s="58"/>
      <c r="D111" s="58"/>
      <c r="E111" s="58"/>
      <c r="F111" s="58"/>
      <c r="G111" s="58"/>
      <c r="H111" s="58"/>
      <c r="I111" s="165"/>
      <c r="J111" s="58"/>
      <c r="K111" s="58"/>
      <c r="L111" s="39"/>
    </row>
    <row r="115" s="1" customFormat="1" ht="6.96" customHeight="1">
      <c r="B115" s="59"/>
      <c r="C115" s="60"/>
      <c r="D115" s="60"/>
      <c r="E115" s="60"/>
      <c r="F115" s="60"/>
      <c r="G115" s="60"/>
      <c r="H115" s="60"/>
      <c r="I115" s="168"/>
      <c r="J115" s="60"/>
      <c r="K115" s="60"/>
      <c r="L115" s="39"/>
    </row>
    <row r="116" s="1" customFormat="1" ht="24.96" customHeight="1">
      <c r="B116" s="34"/>
      <c r="C116" s="19" t="s">
        <v>105</v>
      </c>
      <c r="D116" s="35"/>
      <c r="E116" s="35"/>
      <c r="F116" s="35"/>
      <c r="G116" s="35"/>
      <c r="H116" s="35"/>
      <c r="I116" s="131"/>
      <c r="J116" s="35"/>
      <c r="K116" s="35"/>
      <c r="L116" s="39"/>
    </row>
    <row r="117" s="1" customFormat="1" ht="6.96" customHeight="1">
      <c r="B117" s="34"/>
      <c r="C117" s="35"/>
      <c r="D117" s="35"/>
      <c r="E117" s="35"/>
      <c r="F117" s="35"/>
      <c r="G117" s="35"/>
      <c r="H117" s="35"/>
      <c r="I117" s="131"/>
      <c r="J117" s="35"/>
      <c r="K117" s="35"/>
      <c r="L117" s="39"/>
    </row>
    <row r="118" s="1" customFormat="1" ht="12" customHeight="1">
      <c r="B118" s="34"/>
      <c r="C118" s="28" t="s">
        <v>16</v>
      </c>
      <c r="D118" s="35"/>
      <c r="E118" s="35"/>
      <c r="F118" s="35"/>
      <c r="G118" s="35"/>
      <c r="H118" s="35"/>
      <c r="I118" s="131"/>
      <c r="J118" s="35"/>
      <c r="K118" s="35"/>
      <c r="L118" s="39"/>
    </row>
    <row r="119" s="1" customFormat="1" ht="16.5" customHeight="1">
      <c r="B119" s="34"/>
      <c r="C119" s="35"/>
      <c r="D119" s="35"/>
      <c r="E119" s="169" t="str">
        <f>E7</f>
        <v>Ostrava VŠB-TU dopl. VZT</v>
      </c>
      <c r="F119" s="28"/>
      <c r="G119" s="28"/>
      <c r="H119" s="28"/>
      <c r="I119" s="131"/>
      <c r="J119" s="35"/>
      <c r="K119" s="35"/>
      <c r="L119" s="39"/>
    </row>
    <row r="120" s="1" customFormat="1" ht="12" customHeight="1">
      <c r="B120" s="34"/>
      <c r="C120" s="28" t="s">
        <v>85</v>
      </c>
      <c r="D120" s="35"/>
      <c r="E120" s="35"/>
      <c r="F120" s="35"/>
      <c r="G120" s="35"/>
      <c r="H120" s="35"/>
      <c r="I120" s="131"/>
      <c r="J120" s="35"/>
      <c r="K120" s="35"/>
      <c r="L120" s="39"/>
    </row>
    <row r="121" s="1" customFormat="1" ht="16.5" customHeight="1">
      <c r="B121" s="34"/>
      <c r="C121" s="35"/>
      <c r="D121" s="35"/>
      <c r="E121" s="67" t="str">
        <f>E9</f>
        <v>01 - Elektroinstalace</v>
      </c>
      <c r="F121" s="35"/>
      <c r="G121" s="35"/>
      <c r="H121" s="35"/>
      <c r="I121" s="131"/>
      <c r="J121" s="35"/>
      <c r="K121" s="35"/>
      <c r="L121" s="39"/>
    </row>
    <row r="122" s="1" customFormat="1" ht="6.96" customHeight="1">
      <c r="B122" s="34"/>
      <c r="C122" s="35"/>
      <c r="D122" s="35"/>
      <c r="E122" s="35"/>
      <c r="F122" s="35"/>
      <c r="G122" s="35"/>
      <c r="H122" s="35"/>
      <c r="I122" s="131"/>
      <c r="J122" s="35"/>
      <c r="K122" s="35"/>
      <c r="L122" s="39"/>
    </row>
    <row r="123" s="1" customFormat="1" ht="12" customHeight="1">
      <c r="B123" s="34"/>
      <c r="C123" s="28" t="s">
        <v>20</v>
      </c>
      <c r="D123" s="35"/>
      <c r="E123" s="35"/>
      <c r="F123" s="23" t="str">
        <f>F12</f>
        <v xml:space="preserve"> </v>
      </c>
      <c r="G123" s="35"/>
      <c r="H123" s="35"/>
      <c r="I123" s="134" t="s">
        <v>22</v>
      </c>
      <c r="J123" s="70" t="str">
        <f>IF(J12="","",J12)</f>
        <v>23. 5. 2020</v>
      </c>
      <c r="K123" s="35"/>
      <c r="L123" s="39"/>
    </row>
    <row r="124" s="1" customFormat="1" ht="6.96" customHeight="1">
      <c r="B124" s="34"/>
      <c r="C124" s="35"/>
      <c r="D124" s="35"/>
      <c r="E124" s="35"/>
      <c r="F124" s="35"/>
      <c r="G124" s="35"/>
      <c r="H124" s="35"/>
      <c r="I124" s="131"/>
      <c r="J124" s="35"/>
      <c r="K124" s="35"/>
      <c r="L124" s="39"/>
    </row>
    <row r="125" s="1" customFormat="1" ht="15.15" customHeight="1">
      <c r="B125" s="34"/>
      <c r="C125" s="28" t="s">
        <v>24</v>
      </c>
      <c r="D125" s="35"/>
      <c r="E125" s="35"/>
      <c r="F125" s="23" t="str">
        <f>E15</f>
        <v xml:space="preserve"> </v>
      </c>
      <c r="G125" s="35"/>
      <c r="H125" s="35"/>
      <c r="I125" s="134" t="s">
        <v>29</v>
      </c>
      <c r="J125" s="32" t="str">
        <f>E21</f>
        <v xml:space="preserve"> </v>
      </c>
      <c r="K125" s="35"/>
      <c r="L125" s="39"/>
    </row>
    <row r="126" s="1" customFormat="1" ht="15.15" customHeight="1">
      <c r="B126" s="34"/>
      <c r="C126" s="28" t="s">
        <v>27</v>
      </c>
      <c r="D126" s="35"/>
      <c r="E126" s="35"/>
      <c r="F126" s="23" t="str">
        <f>IF(E18="","",E18)</f>
        <v>Vyplň údaj</v>
      </c>
      <c r="G126" s="35"/>
      <c r="H126" s="35"/>
      <c r="I126" s="134" t="s">
        <v>31</v>
      </c>
      <c r="J126" s="32" t="str">
        <f>E24</f>
        <v xml:space="preserve"> </v>
      </c>
      <c r="K126" s="35"/>
      <c r="L126" s="39"/>
    </row>
    <row r="127" s="1" customFormat="1" ht="10.32" customHeight="1">
      <c r="B127" s="34"/>
      <c r="C127" s="35"/>
      <c r="D127" s="35"/>
      <c r="E127" s="35"/>
      <c r="F127" s="35"/>
      <c r="G127" s="35"/>
      <c r="H127" s="35"/>
      <c r="I127" s="131"/>
      <c r="J127" s="35"/>
      <c r="K127" s="35"/>
      <c r="L127" s="39"/>
    </row>
    <row r="128" s="10" customFormat="1" ht="29.28" customHeight="1">
      <c r="B128" s="189"/>
      <c r="C128" s="190" t="s">
        <v>106</v>
      </c>
      <c r="D128" s="191" t="s">
        <v>58</v>
      </c>
      <c r="E128" s="191" t="s">
        <v>54</v>
      </c>
      <c r="F128" s="191" t="s">
        <v>55</v>
      </c>
      <c r="G128" s="191" t="s">
        <v>107</v>
      </c>
      <c r="H128" s="191" t="s">
        <v>108</v>
      </c>
      <c r="I128" s="192" t="s">
        <v>109</v>
      </c>
      <c r="J128" s="193" t="s">
        <v>89</v>
      </c>
      <c r="K128" s="194" t="s">
        <v>110</v>
      </c>
      <c r="L128" s="195"/>
      <c r="M128" s="91" t="s">
        <v>1</v>
      </c>
      <c r="N128" s="92" t="s">
        <v>37</v>
      </c>
      <c r="O128" s="92" t="s">
        <v>111</v>
      </c>
      <c r="P128" s="92" t="s">
        <v>112</v>
      </c>
      <c r="Q128" s="92" t="s">
        <v>113</v>
      </c>
      <c r="R128" s="92" t="s">
        <v>114</v>
      </c>
      <c r="S128" s="92" t="s">
        <v>115</v>
      </c>
      <c r="T128" s="93" t="s">
        <v>116</v>
      </c>
    </row>
    <row r="129" s="1" customFormat="1" ht="22.8" customHeight="1">
      <c r="B129" s="34"/>
      <c r="C129" s="98" t="s">
        <v>117</v>
      </c>
      <c r="D129" s="35"/>
      <c r="E129" s="35"/>
      <c r="F129" s="35"/>
      <c r="G129" s="35"/>
      <c r="H129" s="35"/>
      <c r="I129" s="131"/>
      <c r="J129" s="196">
        <f>BK129</f>
        <v>0</v>
      </c>
      <c r="K129" s="35"/>
      <c r="L129" s="39"/>
      <c r="M129" s="94"/>
      <c r="N129" s="95"/>
      <c r="O129" s="95"/>
      <c r="P129" s="197">
        <f>P130+P153+P203+P206+P210</f>
        <v>0</v>
      </c>
      <c r="Q129" s="95"/>
      <c r="R129" s="197">
        <f>R130+R153+R203+R206+R210</f>
        <v>0.91563000000000005</v>
      </c>
      <c r="S129" s="95"/>
      <c r="T129" s="198">
        <f>T130+T153+T203+T206+T210</f>
        <v>1.089</v>
      </c>
      <c r="AT129" s="13" t="s">
        <v>72</v>
      </c>
      <c r="AU129" s="13" t="s">
        <v>91</v>
      </c>
      <c r="BK129" s="199">
        <f>BK130+BK153+BK203+BK206+BK210</f>
        <v>0</v>
      </c>
    </row>
    <row r="130" s="11" customFormat="1" ht="25.92" customHeight="1">
      <c r="B130" s="200"/>
      <c r="C130" s="201"/>
      <c r="D130" s="202" t="s">
        <v>72</v>
      </c>
      <c r="E130" s="203" t="s">
        <v>118</v>
      </c>
      <c r="F130" s="203" t="s">
        <v>119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P131+P137+P148</f>
        <v>0</v>
      </c>
      <c r="Q130" s="208"/>
      <c r="R130" s="209">
        <f>R131+R137+R148</f>
        <v>0.53872000000000009</v>
      </c>
      <c r="S130" s="208"/>
      <c r="T130" s="210">
        <f>T131+T137+T148</f>
        <v>1.089</v>
      </c>
      <c r="AR130" s="211" t="s">
        <v>81</v>
      </c>
      <c r="AT130" s="212" t="s">
        <v>72</v>
      </c>
      <c r="AU130" s="212" t="s">
        <v>73</v>
      </c>
      <c r="AY130" s="211" t="s">
        <v>120</v>
      </c>
      <c r="BK130" s="213">
        <f>BK131+BK137+BK148</f>
        <v>0</v>
      </c>
    </row>
    <row r="131" s="11" customFormat="1" ht="22.8" customHeight="1">
      <c r="B131" s="200"/>
      <c r="C131" s="201"/>
      <c r="D131" s="202" t="s">
        <v>72</v>
      </c>
      <c r="E131" s="214" t="s">
        <v>121</v>
      </c>
      <c r="F131" s="214" t="s">
        <v>122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SUM(P132:P136)</f>
        <v>0</v>
      </c>
      <c r="Q131" s="208"/>
      <c r="R131" s="209">
        <f>SUM(R132:R136)</f>
        <v>0.5376200000000001</v>
      </c>
      <c r="S131" s="208"/>
      <c r="T131" s="210">
        <f>SUM(T132:T136)</f>
        <v>0</v>
      </c>
      <c r="AR131" s="211" t="s">
        <v>81</v>
      </c>
      <c r="AT131" s="212" t="s">
        <v>72</v>
      </c>
      <c r="AU131" s="212" t="s">
        <v>81</v>
      </c>
      <c r="AY131" s="211" t="s">
        <v>120</v>
      </c>
      <c r="BK131" s="213">
        <f>SUM(BK132:BK136)</f>
        <v>0</v>
      </c>
    </row>
    <row r="132" s="1" customFormat="1" ht="24" customHeight="1">
      <c r="B132" s="34"/>
      <c r="C132" s="216" t="s">
        <v>123</v>
      </c>
      <c r="D132" s="216" t="s">
        <v>124</v>
      </c>
      <c r="E132" s="217" t="s">
        <v>125</v>
      </c>
      <c r="F132" s="218" t="s">
        <v>126</v>
      </c>
      <c r="G132" s="219" t="s">
        <v>127</v>
      </c>
      <c r="H132" s="220">
        <v>4</v>
      </c>
      <c r="I132" s="221"/>
      <c r="J132" s="222">
        <f>ROUND(I132*H132,2)</f>
        <v>0</v>
      </c>
      <c r="K132" s="218" t="s">
        <v>128</v>
      </c>
      <c r="L132" s="39"/>
      <c r="M132" s="223" t="s">
        <v>1</v>
      </c>
      <c r="N132" s="224" t="s">
        <v>38</v>
      </c>
      <c r="O132" s="82"/>
      <c r="P132" s="225">
        <f>O132*H132</f>
        <v>0</v>
      </c>
      <c r="Q132" s="225">
        <v>0.015699999999999999</v>
      </c>
      <c r="R132" s="225">
        <f>Q132*H132</f>
        <v>0.062799999999999995</v>
      </c>
      <c r="S132" s="225">
        <v>0</v>
      </c>
      <c r="T132" s="226">
        <f>S132*H132</f>
        <v>0</v>
      </c>
      <c r="AR132" s="227" t="s">
        <v>129</v>
      </c>
      <c r="AT132" s="227" t="s">
        <v>124</v>
      </c>
      <c r="AU132" s="227" t="s">
        <v>83</v>
      </c>
      <c r="AY132" s="13" t="s">
        <v>120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3" t="s">
        <v>81</v>
      </c>
      <c r="BK132" s="228">
        <f>ROUND(I132*H132,2)</f>
        <v>0</v>
      </c>
      <c r="BL132" s="13" t="s">
        <v>129</v>
      </c>
      <c r="BM132" s="227" t="s">
        <v>130</v>
      </c>
    </row>
    <row r="133" s="1" customFormat="1" ht="24" customHeight="1">
      <c r="B133" s="34"/>
      <c r="C133" s="216" t="s">
        <v>131</v>
      </c>
      <c r="D133" s="216" t="s">
        <v>124</v>
      </c>
      <c r="E133" s="217" t="s">
        <v>132</v>
      </c>
      <c r="F133" s="218" t="s">
        <v>133</v>
      </c>
      <c r="G133" s="219" t="s">
        <v>127</v>
      </c>
      <c r="H133" s="220">
        <v>4</v>
      </c>
      <c r="I133" s="221"/>
      <c r="J133" s="222">
        <f>ROUND(I133*H133,2)</f>
        <v>0</v>
      </c>
      <c r="K133" s="218" t="s">
        <v>128</v>
      </c>
      <c r="L133" s="39"/>
      <c r="M133" s="223" t="s">
        <v>1</v>
      </c>
      <c r="N133" s="224" t="s">
        <v>38</v>
      </c>
      <c r="O133" s="82"/>
      <c r="P133" s="225">
        <f>O133*H133</f>
        <v>0</v>
      </c>
      <c r="Q133" s="225">
        <v>0.016899999999999998</v>
      </c>
      <c r="R133" s="225">
        <f>Q133*H133</f>
        <v>0.067599999999999993</v>
      </c>
      <c r="S133" s="225">
        <v>0</v>
      </c>
      <c r="T133" s="226">
        <f>S133*H133</f>
        <v>0</v>
      </c>
      <c r="AR133" s="227" t="s">
        <v>129</v>
      </c>
      <c r="AT133" s="227" t="s">
        <v>124</v>
      </c>
      <c r="AU133" s="227" t="s">
        <v>83</v>
      </c>
      <c r="AY133" s="13" t="s">
        <v>120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3" t="s">
        <v>81</v>
      </c>
      <c r="BK133" s="228">
        <f>ROUND(I133*H133,2)</f>
        <v>0</v>
      </c>
      <c r="BL133" s="13" t="s">
        <v>129</v>
      </c>
      <c r="BM133" s="227" t="s">
        <v>134</v>
      </c>
    </row>
    <row r="134" s="1" customFormat="1" ht="16.5" customHeight="1">
      <c r="B134" s="34"/>
      <c r="C134" s="216" t="s">
        <v>135</v>
      </c>
      <c r="D134" s="216" t="s">
        <v>124</v>
      </c>
      <c r="E134" s="217" t="s">
        <v>136</v>
      </c>
      <c r="F134" s="218" t="s">
        <v>137</v>
      </c>
      <c r="G134" s="219" t="s">
        <v>127</v>
      </c>
      <c r="H134" s="220">
        <v>5.4000000000000004</v>
      </c>
      <c r="I134" s="221"/>
      <c r="J134" s="222">
        <f>ROUND(I134*H134,2)</f>
        <v>0</v>
      </c>
      <c r="K134" s="218" t="s">
        <v>128</v>
      </c>
      <c r="L134" s="39"/>
      <c r="M134" s="223" t="s">
        <v>1</v>
      </c>
      <c r="N134" s="224" t="s">
        <v>38</v>
      </c>
      <c r="O134" s="82"/>
      <c r="P134" s="225">
        <f>O134*H134</f>
        <v>0</v>
      </c>
      <c r="Q134" s="225">
        <v>0.037999999999999999</v>
      </c>
      <c r="R134" s="225">
        <f>Q134*H134</f>
        <v>0.20520000000000002</v>
      </c>
      <c r="S134" s="225">
        <v>0</v>
      </c>
      <c r="T134" s="226">
        <f>S134*H134</f>
        <v>0</v>
      </c>
      <c r="AR134" s="227" t="s">
        <v>129</v>
      </c>
      <c r="AT134" s="227" t="s">
        <v>124</v>
      </c>
      <c r="AU134" s="227" t="s">
        <v>83</v>
      </c>
      <c r="AY134" s="13" t="s">
        <v>120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3" t="s">
        <v>81</v>
      </c>
      <c r="BK134" s="228">
        <f>ROUND(I134*H134,2)</f>
        <v>0</v>
      </c>
      <c r="BL134" s="13" t="s">
        <v>129</v>
      </c>
      <c r="BM134" s="227" t="s">
        <v>138</v>
      </c>
    </row>
    <row r="135" s="1" customFormat="1" ht="24" customHeight="1">
      <c r="B135" s="34"/>
      <c r="C135" s="216" t="s">
        <v>139</v>
      </c>
      <c r="D135" s="216" t="s">
        <v>124</v>
      </c>
      <c r="E135" s="217" t="s">
        <v>140</v>
      </c>
      <c r="F135" s="218" t="s">
        <v>141</v>
      </c>
      <c r="G135" s="219" t="s">
        <v>127</v>
      </c>
      <c r="H135" s="220">
        <v>5.4000000000000004</v>
      </c>
      <c r="I135" s="221"/>
      <c r="J135" s="222">
        <f>ROUND(I135*H135,2)</f>
        <v>0</v>
      </c>
      <c r="K135" s="218" t="s">
        <v>128</v>
      </c>
      <c r="L135" s="39"/>
      <c r="M135" s="223" t="s">
        <v>1</v>
      </c>
      <c r="N135" s="224" t="s">
        <v>38</v>
      </c>
      <c r="O135" s="82"/>
      <c r="P135" s="225">
        <f>O135*H135</f>
        <v>0</v>
      </c>
      <c r="Q135" s="225">
        <v>0.0373</v>
      </c>
      <c r="R135" s="225">
        <f>Q135*H135</f>
        <v>0.20142000000000002</v>
      </c>
      <c r="S135" s="225">
        <v>0</v>
      </c>
      <c r="T135" s="226">
        <f>S135*H135</f>
        <v>0</v>
      </c>
      <c r="AR135" s="227" t="s">
        <v>129</v>
      </c>
      <c r="AT135" s="227" t="s">
        <v>124</v>
      </c>
      <c r="AU135" s="227" t="s">
        <v>83</v>
      </c>
      <c r="AY135" s="13" t="s">
        <v>120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3" t="s">
        <v>81</v>
      </c>
      <c r="BK135" s="228">
        <f>ROUND(I135*H135,2)</f>
        <v>0</v>
      </c>
      <c r="BL135" s="13" t="s">
        <v>129</v>
      </c>
      <c r="BM135" s="227" t="s">
        <v>142</v>
      </c>
    </row>
    <row r="136" s="1" customFormat="1" ht="16.5" customHeight="1">
      <c r="B136" s="34"/>
      <c r="C136" s="216" t="s">
        <v>143</v>
      </c>
      <c r="D136" s="216" t="s">
        <v>124</v>
      </c>
      <c r="E136" s="217" t="s">
        <v>144</v>
      </c>
      <c r="F136" s="218" t="s">
        <v>145</v>
      </c>
      <c r="G136" s="219" t="s">
        <v>127</v>
      </c>
      <c r="H136" s="220">
        <v>20</v>
      </c>
      <c r="I136" s="221"/>
      <c r="J136" s="222">
        <f>ROUND(I136*H136,2)</f>
        <v>0</v>
      </c>
      <c r="K136" s="218" t="s">
        <v>1</v>
      </c>
      <c r="L136" s="39"/>
      <c r="M136" s="223" t="s">
        <v>1</v>
      </c>
      <c r="N136" s="224" t="s">
        <v>38</v>
      </c>
      <c r="O136" s="82"/>
      <c r="P136" s="225">
        <f>O136*H136</f>
        <v>0</v>
      </c>
      <c r="Q136" s="225">
        <v>3.0000000000000001E-05</v>
      </c>
      <c r="R136" s="225">
        <f>Q136*H136</f>
        <v>0.00060000000000000006</v>
      </c>
      <c r="S136" s="225">
        <v>0</v>
      </c>
      <c r="T136" s="226">
        <f>S136*H136</f>
        <v>0</v>
      </c>
      <c r="AR136" s="227" t="s">
        <v>129</v>
      </c>
      <c r="AT136" s="227" t="s">
        <v>124</v>
      </c>
      <c r="AU136" s="227" t="s">
        <v>83</v>
      </c>
      <c r="AY136" s="13" t="s">
        <v>120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3" t="s">
        <v>81</v>
      </c>
      <c r="BK136" s="228">
        <f>ROUND(I136*H136,2)</f>
        <v>0</v>
      </c>
      <c r="BL136" s="13" t="s">
        <v>129</v>
      </c>
      <c r="BM136" s="227" t="s">
        <v>146</v>
      </c>
    </row>
    <row r="137" s="11" customFormat="1" ht="22.8" customHeight="1">
      <c r="B137" s="200"/>
      <c r="C137" s="201"/>
      <c r="D137" s="202" t="s">
        <v>72</v>
      </c>
      <c r="E137" s="214" t="s">
        <v>147</v>
      </c>
      <c r="F137" s="214" t="s">
        <v>148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SUM(P138:P147)</f>
        <v>0</v>
      </c>
      <c r="Q137" s="208"/>
      <c r="R137" s="209">
        <f>SUM(R138:R147)</f>
        <v>0.0011000000000000001</v>
      </c>
      <c r="S137" s="208"/>
      <c r="T137" s="210">
        <f>SUM(T138:T147)</f>
        <v>1.089</v>
      </c>
      <c r="AR137" s="211" t="s">
        <v>81</v>
      </c>
      <c r="AT137" s="212" t="s">
        <v>72</v>
      </c>
      <c r="AU137" s="212" t="s">
        <v>81</v>
      </c>
      <c r="AY137" s="211" t="s">
        <v>120</v>
      </c>
      <c r="BK137" s="213">
        <f>SUM(BK138:BK147)</f>
        <v>0</v>
      </c>
    </row>
    <row r="138" s="1" customFormat="1" ht="16.5" customHeight="1">
      <c r="B138" s="34"/>
      <c r="C138" s="216" t="s">
        <v>149</v>
      </c>
      <c r="D138" s="216" t="s">
        <v>124</v>
      </c>
      <c r="E138" s="217" t="s">
        <v>150</v>
      </c>
      <c r="F138" s="218" t="s">
        <v>151</v>
      </c>
      <c r="G138" s="219" t="s">
        <v>127</v>
      </c>
      <c r="H138" s="220">
        <v>80</v>
      </c>
      <c r="I138" s="221"/>
      <c r="J138" s="222">
        <f>ROUND(I138*H138,2)</f>
        <v>0</v>
      </c>
      <c r="K138" s="218" t="s">
        <v>128</v>
      </c>
      <c r="L138" s="39"/>
      <c r="M138" s="223" t="s">
        <v>1</v>
      </c>
      <c r="N138" s="224" t="s">
        <v>38</v>
      </c>
      <c r="O138" s="82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AR138" s="227" t="s">
        <v>129</v>
      </c>
      <c r="AT138" s="227" t="s">
        <v>124</v>
      </c>
      <c r="AU138" s="227" t="s">
        <v>83</v>
      </c>
      <c r="AY138" s="13" t="s">
        <v>120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3" t="s">
        <v>81</v>
      </c>
      <c r="BK138" s="228">
        <f>ROUND(I138*H138,2)</f>
        <v>0</v>
      </c>
      <c r="BL138" s="13" t="s">
        <v>129</v>
      </c>
      <c r="BM138" s="227" t="s">
        <v>152</v>
      </c>
    </row>
    <row r="139" s="1" customFormat="1" ht="16.5" customHeight="1">
      <c r="B139" s="34"/>
      <c r="C139" s="216" t="s">
        <v>153</v>
      </c>
      <c r="D139" s="216" t="s">
        <v>124</v>
      </c>
      <c r="E139" s="217" t="s">
        <v>154</v>
      </c>
      <c r="F139" s="218" t="s">
        <v>155</v>
      </c>
      <c r="G139" s="219" t="s">
        <v>127</v>
      </c>
      <c r="H139" s="220">
        <v>80</v>
      </c>
      <c r="I139" s="221"/>
      <c r="J139" s="222">
        <f>ROUND(I139*H139,2)</f>
        <v>0</v>
      </c>
      <c r="K139" s="218" t="s">
        <v>128</v>
      </c>
      <c r="L139" s="39"/>
      <c r="M139" s="223" t="s">
        <v>1</v>
      </c>
      <c r="N139" s="224" t="s">
        <v>38</v>
      </c>
      <c r="O139" s="82"/>
      <c r="P139" s="225">
        <f>O139*H139</f>
        <v>0</v>
      </c>
      <c r="Q139" s="225">
        <v>1.0000000000000001E-05</v>
      </c>
      <c r="R139" s="225">
        <f>Q139*H139</f>
        <v>0.00080000000000000004</v>
      </c>
      <c r="S139" s="225">
        <v>0</v>
      </c>
      <c r="T139" s="226">
        <f>S139*H139</f>
        <v>0</v>
      </c>
      <c r="AR139" s="227" t="s">
        <v>129</v>
      </c>
      <c r="AT139" s="227" t="s">
        <v>124</v>
      </c>
      <c r="AU139" s="227" t="s">
        <v>83</v>
      </c>
      <c r="AY139" s="13" t="s">
        <v>120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3" t="s">
        <v>81</v>
      </c>
      <c r="BK139" s="228">
        <f>ROUND(I139*H139,2)</f>
        <v>0</v>
      </c>
      <c r="BL139" s="13" t="s">
        <v>129</v>
      </c>
      <c r="BM139" s="227" t="s">
        <v>156</v>
      </c>
    </row>
    <row r="140" s="1" customFormat="1" ht="16.5" customHeight="1">
      <c r="B140" s="34"/>
      <c r="C140" s="216" t="s">
        <v>157</v>
      </c>
      <c r="D140" s="216" t="s">
        <v>124</v>
      </c>
      <c r="E140" s="217" t="s">
        <v>158</v>
      </c>
      <c r="F140" s="218" t="s">
        <v>159</v>
      </c>
      <c r="G140" s="219" t="s">
        <v>127</v>
      </c>
      <c r="H140" s="220">
        <v>30</v>
      </c>
      <c r="I140" s="221"/>
      <c r="J140" s="222">
        <f>ROUND(I140*H140,2)</f>
        <v>0</v>
      </c>
      <c r="K140" s="218" t="s">
        <v>128</v>
      </c>
      <c r="L140" s="39"/>
      <c r="M140" s="223" t="s">
        <v>1</v>
      </c>
      <c r="N140" s="224" t="s">
        <v>38</v>
      </c>
      <c r="O140" s="82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227" t="s">
        <v>129</v>
      </c>
      <c r="AT140" s="227" t="s">
        <v>124</v>
      </c>
      <c r="AU140" s="227" t="s">
        <v>83</v>
      </c>
      <c r="AY140" s="13" t="s">
        <v>120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3" t="s">
        <v>81</v>
      </c>
      <c r="BK140" s="228">
        <f>ROUND(I140*H140,2)</f>
        <v>0</v>
      </c>
      <c r="BL140" s="13" t="s">
        <v>129</v>
      </c>
      <c r="BM140" s="227" t="s">
        <v>160</v>
      </c>
    </row>
    <row r="141" s="1" customFormat="1" ht="16.5" customHeight="1">
      <c r="B141" s="34"/>
      <c r="C141" s="216" t="s">
        <v>161</v>
      </c>
      <c r="D141" s="216" t="s">
        <v>124</v>
      </c>
      <c r="E141" s="217" t="s">
        <v>162</v>
      </c>
      <c r="F141" s="218" t="s">
        <v>163</v>
      </c>
      <c r="G141" s="219" t="s">
        <v>127</v>
      </c>
      <c r="H141" s="220">
        <v>30</v>
      </c>
      <c r="I141" s="221"/>
      <c r="J141" s="222">
        <f>ROUND(I141*H141,2)</f>
        <v>0</v>
      </c>
      <c r="K141" s="218" t="s">
        <v>128</v>
      </c>
      <c r="L141" s="39"/>
      <c r="M141" s="223" t="s">
        <v>1</v>
      </c>
      <c r="N141" s="224" t="s">
        <v>38</v>
      </c>
      <c r="O141" s="82"/>
      <c r="P141" s="225">
        <f>O141*H141</f>
        <v>0</v>
      </c>
      <c r="Q141" s="225">
        <v>1.0000000000000001E-05</v>
      </c>
      <c r="R141" s="225">
        <f>Q141*H141</f>
        <v>0.00030000000000000003</v>
      </c>
      <c r="S141" s="225">
        <v>0</v>
      </c>
      <c r="T141" s="226">
        <f>S141*H141</f>
        <v>0</v>
      </c>
      <c r="AR141" s="227" t="s">
        <v>129</v>
      </c>
      <c r="AT141" s="227" t="s">
        <v>124</v>
      </c>
      <c r="AU141" s="227" t="s">
        <v>83</v>
      </c>
      <c r="AY141" s="13" t="s">
        <v>120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3" t="s">
        <v>81</v>
      </c>
      <c r="BK141" s="228">
        <f>ROUND(I141*H141,2)</f>
        <v>0</v>
      </c>
      <c r="BL141" s="13" t="s">
        <v>129</v>
      </c>
      <c r="BM141" s="227" t="s">
        <v>164</v>
      </c>
    </row>
    <row r="142" s="1" customFormat="1" ht="24" customHeight="1">
      <c r="B142" s="34"/>
      <c r="C142" s="216" t="s">
        <v>165</v>
      </c>
      <c r="D142" s="216" t="s">
        <v>124</v>
      </c>
      <c r="E142" s="217" t="s">
        <v>166</v>
      </c>
      <c r="F142" s="218" t="s">
        <v>167</v>
      </c>
      <c r="G142" s="219" t="s">
        <v>168</v>
      </c>
      <c r="H142" s="220">
        <v>0.5</v>
      </c>
      <c r="I142" s="221"/>
      <c r="J142" s="222">
        <f>ROUND(I142*H142,2)</f>
        <v>0</v>
      </c>
      <c r="K142" s="218" t="s">
        <v>128</v>
      </c>
      <c r="L142" s="39"/>
      <c r="M142" s="223" t="s">
        <v>1</v>
      </c>
      <c r="N142" s="224" t="s">
        <v>38</v>
      </c>
      <c r="O142" s="82"/>
      <c r="P142" s="225">
        <f>O142*H142</f>
        <v>0</v>
      </c>
      <c r="Q142" s="225">
        <v>0</v>
      </c>
      <c r="R142" s="225">
        <f>Q142*H142</f>
        <v>0</v>
      </c>
      <c r="S142" s="225">
        <v>1.8</v>
      </c>
      <c r="T142" s="226">
        <f>S142*H142</f>
        <v>0.90000000000000002</v>
      </c>
      <c r="AR142" s="227" t="s">
        <v>129</v>
      </c>
      <c r="AT142" s="227" t="s">
        <v>124</v>
      </c>
      <c r="AU142" s="227" t="s">
        <v>83</v>
      </c>
      <c r="AY142" s="13" t="s">
        <v>120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3" t="s">
        <v>81</v>
      </c>
      <c r="BK142" s="228">
        <f>ROUND(I142*H142,2)</f>
        <v>0</v>
      </c>
      <c r="BL142" s="13" t="s">
        <v>129</v>
      </c>
      <c r="BM142" s="227" t="s">
        <v>169</v>
      </c>
    </row>
    <row r="143" s="1" customFormat="1" ht="24" customHeight="1">
      <c r="B143" s="34"/>
      <c r="C143" s="216" t="s">
        <v>170</v>
      </c>
      <c r="D143" s="216" t="s">
        <v>124</v>
      </c>
      <c r="E143" s="217" t="s">
        <v>171</v>
      </c>
      <c r="F143" s="218" t="s">
        <v>172</v>
      </c>
      <c r="G143" s="219" t="s">
        <v>173</v>
      </c>
      <c r="H143" s="220">
        <v>6</v>
      </c>
      <c r="I143" s="221"/>
      <c r="J143" s="222">
        <f>ROUND(I143*H143,2)</f>
        <v>0</v>
      </c>
      <c r="K143" s="218" t="s">
        <v>128</v>
      </c>
      <c r="L143" s="39"/>
      <c r="M143" s="223" t="s">
        <v>1</v>
      </c>
      <c r="N143" s="224" t="s">
        <v>38</v>
      </c>
      <c r="O143" s="82"/>
      <c r="P143" s="225">
        <f>O143*H143</f>
        <v>0</v>
      </c>
      <c r="Q143" s="225">
        <v>0</v>
      </c>
      <c r="R143" s="225">
        <f>Q143*H143</f>
        <v>0</v>
      </c>
      <c r="S143" s="225">
        <v>0.0080000000000000002</v>
      </c>
      <c r="T143" s="226">
        <f>S143*H143</f>
        <v>0.048000000000000001</v>
      </c>
      <c r="AR143" s="227" t="s">
        <v>129</v>
      </c>
      <c r="AT143" s="227" t="s">
        <v>124</v>
      </c>
      <c r="AU143" s="227" t="s">
        <v>83</v>
      </c>
      <c r="AY143" s="13" t="s">
        <v>120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3" t="s">
        <v>81</v>
      </c>
      <c r="BK143" s="228">
        <f>ROUND(I143*H143,2)</f>
        <v>0</v>
      </c>
      <c r="BL143" s="13" t="s">
        <v>129</v>
      </c>
      <c r="BM143" s="227" t="s">
        <v>174</v>
      </c>
    </row>
    <row r="144" s="1" customFormat="1" ht="24" customHeight="1">
      <c r="B144" s="34"/>
      <c r="C144" s="216" t="s">
        <v>175</v>
      </c>
      <c r="D144" s="216" t="s">
        <v>124</v>
      </c>
      <c r="E144" s="217" t="s">
        <v>176</v>
      </c>
      <c r="F144" s="218" t="s">
        <v>177</v>
      </c>
      <c r="G144" s="219" t="s">
        <v>173</v>
      </c>
      <c r="H144" s="220">
        <v>4</v>
      </c>
      <c r="I144" s="221"/>
      <c r="J144" s="222">
        <f>ROUND(I144*H144,2)</f>
        <v>0</v>
      </c>
      <c r="K144" s="218" t="s">
        <v>128</v>
      </c>
      <c r="L144" s="39"/>
      <c r="M144" s="223" t="s">
        <v>1</v>
      </c>
      <c r="N144" s="224" t="s">
        <v>38</v>
      </c>
      <c r="O144" s="82"/>
      <c r="P144" s="225">
        <f>O144*H144</f>
        <v>0</v>
      </c>
      <c r="Q144" s="225">
        <v>0</v>
      </c>
      <c r="R144" s="225">
        <f>Q144*H144</f>
        <v>0</v>
      </c>
      <c r="S144" s="225">
        <v>0.017000000000000001</v>
      </c>
      <c r="T144" s="226">
        <f>S144*H144</f>
        <v>0.068000000000000005</v>
      </c>
      <c r="AR144" s="227" t="s">
        <v>129</v>
      </c>
      <c r="AT144" s="227" t="s">
        <v>124</v>
      </c>
      <c r="AU144" s="227" t="s">
        <v>83</v>
      </c>
      <c r="AY144" s="13" t="s">
        <v>120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3" t="s">
        <v>81</v>
      </c>
      <c r="BK144" s="228">
        <f>ROUND(I144*H144,2)</f>
        <v>0</v>
      </c>
      <c r="BL144" s="13" t="s">
        <v>129</v>
      </c>
      <c r="BM144" s="227" t="s">
        <v>178</v>
      </c>
    </row>
    <row r="145" s="1" customFormat="1" ht="24" customHeight="1">
      <c r="B145" s="34"/>
      <c r="C145" s="216" t="s">
        <v>179</v>
      </c>
      <c r="D145" s="216" t="s">
        <v>124</v>
      </c>
      <c r="E145" s="217" t="s">
        <v>180</v>
      </c>
      <c r="F145" s="218" t="s">
        <v>181</v>
      </c>
      <c r="G145" s="219" t="s">
        <v>173</v>
      </c>
      <c r="H145" s="220">
        <v>1</v>
      </c>
      <c r="I145" s="221"/>
      <c r="J145" s="222">
        <f>ROUND(I145*H145,2)</f>
        <v>0</v>
      </c>
      <c r="K145" s="218" t="s">
        <v>128</v>
      </c>
      <c r="L145" s="39"/>
      <c r="M145" s="223" t="s">
        <v>1</v>
      </c>
      <c r="N145" s="224" t="s">
        <v>38</v>
      </c>
      <c r="O145" s="82"/>
      <c r="P145" s="225">
        <f>O145*H145</f>
        <v>0</v>
      </c>
      <c r="Q145" s="225">
        <v>0</v>
      </c>
      <c r="R145" s="225">
        <f>Q145*H145</f>
        <v>0</v>
      </c>
      <c r="S145" s="225">
        <v>0.025000000000000001</v>
      </c>
      <c r="T145" s="226">
        <f>S145*H145</f>
        <v>0.025000000000000001</v>
      </c>
      <c r="AR145" s="227" t="s">
        <v>129</v>
      </c>
      <c r="AT145" s="227" t="s">
        <v>124</v>
      </c>
      <c r="AU145" s="227" t="s">
        <v>83</v>
      </c>
      <c r="AY145" s="13" t="s">
        <v>120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3" t="s">
        <v>81</v>
      </c>
      <c r="BK145" s="228">
        <f>ROUND(I145*H145,2)</f>
        <v>0</v>
      </c>
      <c r="BL145" s="13" t="s">
        <v>129</v>
      </c>
      <c r="BM145" s="227" t="s">
        <v>182</v>
      </c>
    </row>
    <row r="146" s="1" customFormat="1" ht="24" customHeight="1">
      <c r="B146" s="34"/>
      <c r="C146" s="216" t="s">
        <v>183</v>
      </c>
      <c r="D146" s="216" t="s">
        <v>124</v>
      </c>
      <c r="E146" s="217" t="s">
        <v>184</v>
      </c>
      <c r="F146" s="218" t="s">
        <v>185</v>
      </c>
      <c r="G146" s="219" t="s">
        <v>186</v>
      </c>
      <c r="H146" s="220">
        <v>12</v>
      </c>
      <c r="I146" s="221"/>
      <c r="J146" s="222">
        <f>ROUND(I146*H146,2)</f>
        <v>0</v>
      </c>
      <c r="K146" s="218" t="s">
        <v>128</v>
      </c>
      <c r="L146" s="39"/>
      <c r="M146" s="223" t="s">
        <v>1</v>
      </c>
      <c r="N146" s="224" t="s">
        <v>38</v>
      </c>
      <c r="O146" s="82"/>
      <c r="P146" s="225">
        <f>O146*H146</f>
        <v>0</v>
      </c>
      <c r="Q146" s="225">
        <v>0</v>
      </c>
      <c r="R146" s="225">
        <f>Q146*H146</f>
        <v>0</v>
      </c>
      <c r="S146" s="225">
        <v>0.002</v>
      </c>
      <c r="T146" s="226">
        <f>S146*H146</f>
        <v>0.024</v>
      </c>
      <c r="AR146" s="227" t="s">
        <v>129</v>
      </c>
      <c r="AT146" s="227" t="s">
        <v>124</v>
      </c>
      <c r="AU146" s="227" t="s">
        <v>83</v>
      </c>
      <c r="AY146" s="13" t="s">
        <v>120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3" t="s">
        <v>81</v>
      </c>
      <c r="BK146" s="228">
        <f>ROUND(I146*H146,2)</f>
        <v>0</v>
      </c>
      <c r="BL146" s="13" t="s">
        <v>129</v>
      </c>
      <c r="BM146" s="227" t="s">
        <v>187</v>
      </c>
    </row>
    <row r="147" s="1" customFormat="1" ht="24" customHeight="1">
      <c r="B147" s="34"/>
      <c r="C147" s="216" t="s">
        <v>188</v>
      </c>
      <c r="D147" s="216" t="s">
        <v>124</v>
      </c>
      <c r="E147" s="217" t="s">
        <v>189</v>
      </c>
      <c r="F147" s="218" t="s">
        <v>190</v>
      </c>
      <c r="G147" s="219" t="s">
        <v>186</v>
      </c>
      <c r="H147" s="220">
        <v>6</v>
      </c>
      <c r="I147" s="221"/>
      <c r="J147" s="222">
        <f>ROUND(I147*H147,2)</f>
        <v>0</v>
      </c>
      <c r="K147" s="218" t="s">
        <v>128</v>
      </c>
      <c r="L147" s="39"/>
      <c r="M147" s="223" t="s">
        <v>1</v>
      </c>
      <c r="N147" s="224" t="s">
        <v>38</v>
      </c>
      <c r="O147" s="82"/>
      <c r="P147" s="225">
        <f>O147*H147</f>
        <v>0</v>
      </c>
      <c r="Q147" s="225">
        <v>0</v>
      </c>
      <c r="R147" s="225">
        <f>Q147*H147</f>
        <v>0</v>
      </c>
      <c r="S147" s="225">
        <v>0.0040000000000000001</v>
      </c>
      <c r="T147" s="226">
        <f>S147*H147</f>
        <v>0.024</v>
      </c>
      <c r="AR147" s="227" t="s">
        <v>129</v>
      </c>
      <c r="AT147" s="227" t="s">
        <v>124</v>
      </c>
      <c r="AU147" s="227" t="s">
        <v>83</v>
      </c>
      <c r="AY147" s="13" t="s">
        <v>120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3" t="s">
        <v>81</v>
      </c>
      <c r="BK147" s="228">
        <f>ROUND(I147*H147,2)</f>
        <v>0</v>
      </c>
      <c r="BL147" s="13" t="s">
        <v>129</v>
      </c>
      <c r="BM147" s="227" t="s">
        <v>191</v>
      </c>
    </row>
    <row r="148" s="11" customFormat="1" ht="22.8" customHeight="1">
      <c r="B148" s="200"/>
      <c r="C148" s="201"/>
      <c r="D148" s="202" t="s">
        <v>72</v>
      </c>
      <c r="E148" s="214" t="s">
        <v>192</v>
      </c>
      <c r="F148" s="214" t="s">
        <v>193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SUM(P149:P152)</f>
        <v>0</v>
      </c>
      <c r="Q148" s="208"/>
      <c r="R148" s="209">
        <f>SUM(R149:R152)</f>
        <v>0</v>
      </c>
      <c r="S148" s="208"/>
      <c r="T148" s="210">
        <f>SUM(T149:T152)</f>
        <v>0</v>
      </c>
      <c r="AR148" s="211" t="s">
        <v>81</v>
      </c>
      <c r="AT148" s="212" t="s">
        <v>72</v>
      </c>
      <c r="AU148" s="212" t="s">
        <v>81</v>
      </c>
      <c r="AY148" s="211" t="s">
        <v>120</v>
      </c>
      <c r="BK148" s="213">
        <f>SUM(BK149:BK152)</f>
        <v>0</v>
      </c>
    </row>
    <row r="149" s="1" customFormat="1" ht="24" customHeight="1">
      <c r="B149" s="34"/>
      <c r="C149" s="216" t="s">
        <v>194</v>
      </c>
      <c r="D149" s="216" t="s">
        <v>124</v>
      </c>
      <c r="E149" s="217" t="s">
        <v>195</v>
      </c>
      <c r="F149" s="218" t="s">
        <v>196</v>
      </c>
      <c r="G149" s="219" t="s">
        <v>197</v>
      </c>
      <c r="H149" s="220">
        <v>1.089</v>
      </c>
      <c r="I149" s="221"/>
      <c r="J149" s="222">
        <f>ROUND(I149*H149,2)</f>
        <v>0</v>
      </c>
      <c r="K149" s="218" t="s">
        <v>128</v>
      </c>
      <c r="L149" s="39"/>
      <c r="M149" s="223" t="s">
        <v>1</v>
      </c>
      <c r="N149" s="224" t="s">
        <v>38</v>
      </c>
      <c r="O149" s="82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AR149" s="227" t="s">
        <v>129</v>
      </c>
      <c r="AT149" s="227" t="s">
        <v>124</v>
      </c>
      <c r="AU149" s="227" t="s">
        <v>83</v>
      </c>
      <c r="AY149" s="13" t="s">
        <v>120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3" t="s">
        <v>81</v>
      </c>
      <c r="BK149" s="228">
        <f>ROUND(I149*H149,2)</f>
        <v>0</v>
      </c>
      <c r="BL149" s="13" t="s">
        <v>129</v>
      </c>
      <c r="BM149" s="227" t="s">
        <v>198</v>
      </c>
    </row>
    <row r="150" s="1" customFormat="1" ht="24" customHeight="1">
      <c r="B150" s="34"/>
      <c r="C150" s="216" t="s">
        <v>199</v>
      </c>
      <c r="D150" s="216" t="s">
        <v>124</v>
      </c>
      <c r="E150" s="217" t="s">
        <v>200</v>
      </c>
      <c r="F150" s="218" t="s">
        <v>201</v>
      </c>
      <c r="G150" s="219" t="s">
        <v>197</v>
      </c>
      <c r="H150" s="220">
        <v>1.089</v>
      </c>
      <c r="I150" s="221"/>
      <c r="J150" s="222">
        <f>ROUND(I150*H150,2)</f>
        <v>0</v>
      </c>
      <c r="K150" s="218" t="s">
        <v>128</v>
      </c>
      <c r="L150" s="39"/>
      <c r="M150" s="223" t="s">
        <v>1</v>
      </c>
      <c r="N150" s="224" t="s">
        <v>38</v>
      </c>
      <c r="O150" s="82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227" t="s">
        <v>129</v>
      </c>
      <c r="AT150" s="227" t="s">
        <v>124</v>
      </c>
      <c r="AU150" s="227" t="s">
        <v>83</v>
      </c>
      <c r="AY150" s="13" t="s">
        <v>120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3" t="s">
        <v>81</v>
      </c>
      <c r="BK150" s="228">
        <f>ROUND(I150*H150,2)</f>
        <v>0</v>
      </c>
      <c r="BL150" s="13" t="s">
        <v>129</v>
      </c>
      <c r="BM150" s="227" t="s">
        <v>202</v>
      </c>
    </row>
    <row r="151" s="1" customFormat="1" ht="24" customHeight="1">
      <c r="B151" s="34"/>
      <c r="C151" s="216" t="s">
        <v>203</v>
      </c>
      <c r="D151" s="216" t="s">
        <v>124</v>
      </c>
      <c r="E151" s="217" t="s">
        <v>204</v>
      </c>
      <c r="F151" s="218" t="s">
        <v>205</v>
      </c>
      <c r="G151" s="219" t="s">
        <v>197</v>
      </c>
      <c r="H151" s="220">
        <v>1.089</v>
      </c>
      <c r="I151" s="221"/>
      <c r="J151" s="222">
        <f>ROUND(I151*H151,2)</f>
        <v>0</v>
      </c>
      <c r="K151" s="218" t="s">
        <v>128</v>
      </c>
      <c r="L151" s="39"/>
      <c r="M151" s="223" t="s">
        <v>1</v>
      </c>
      <c r="N151" s="224" t="s">
        <v>38</v>
      </c>
      <c r="O151" s="82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AR151" s="227" t="s">
        <v>129</v>
      </c>
      <c r="AT151" s="227" t="s">
        <v>124</v>
      </c>
      <c r="AU151" s="227" t="s">
        <v>83</v>
      </c>
      <c r="AY151" s="13" t="s">
        <v>120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3" t="s">
        <v>81</v>
      </c>
      <c r="BK151" s="228">
        <f>ROUND(I151*H151,2)</f>
        <v>0</v>
      </c>
      <c r="BL151" s="13" t="s">
        <v>129</v>
      </c>
      <c r="BM151" s="227" t="s">
        <v>206</v>
      </c>
    </row>
    <row r="152" s="1" customFormat="1" ht="24" customHeight="1">
      <c r="B152" s="34"/>
      <c r="C152" s="216" t="s">
        <v>207</v>
      </c>
      <c r="D152" s="216" t="s">
        <v>124</v>
      </c>
      <c r="E152" s="217" t="s">
        <v>208</v>
      </c>
      <c r="F152" s="218" t="s">
        <v>209</v>
      </c>
      <c r="G152" s="219" t="s">
        <v>197</v>
      </c>
      <c r="H152" s="220">
        <v>1.089</v>
      </c>
      <c r="I152" s="221"/>
      <c r="J152" s="222">
        <f>ROUND(I152*H152,2)</f>
        <v>0</v>
      </c>
      <c r="K152" s="218" t="s">
        <v>128</v>
      </c>
      <c r="L152" s="39"/>
      <c r="M152" s="223" t="s">
        <v>1</v>
      </c>
      <c r="N152" s="224" t="s">
        <v>38</v>
      </c>
      <c r="O152" s="82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AR152" s="227" t="s">
        <v>129</v>
      </c>
      <c r="AT152" s="227" t="s">
        <v>124</v>
      </c>
      <c r="AU152" s="227" t="s">
        <v>83</v>
      </c>
      <c r="AY152" s="13" t="s">
        <v>120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3" t="s">
        <v>81</v>
      </c>
      <c r="BK152" s="228">
        <f>ROUND(I152*H152,2)</f>
        <v>0</v>
      </c>
      <c r="BL152" s="13" t="s">
        <v>129</v>
      </c>
      <c r="BM152" s="227" t="s">
        <v>210</v>
      </c>
    </row>
    <row r="153" s="11" customFormat="1" ht="25.92" customHeight="1">
      <c r="B153" s="200"/>
      <c r="C153" s="201"/>
      <c r="D153" s="202" t="s">
        <v>72</v>
      </c>
      <c r="E153" s="203" t="s">
        <v>211</v>
      </c>
      <c r="F153" s="203" t="s">
        <v>212</v>
      </c>
      <c r="G153" s="201"/>
      <c r="H153" s="201"/>
      <c r="I153" s="204"/>
      <c r="J153" s="205">
        <f>BK153</f>
        <v>0</v>
      </c>
      <c r="K153" s="201"/>
      <c r="L153" s="206"/>
      <c r="M153" s="207"/>
      <c r="N153" s="208"/>
      <c r="O153" s="208"/>
      <c r="P153" s="209">
        <f>P154</f>
        <v>0</v>
      </c>
      <c r="Q153" s="208"/>
      <c r="R153" s="209">
        <f>R154</f>
        <v>0.37690999999999997</v>
      </c>
      <c r="S153" s="208"/>
      <c r="T153" s="210">
        <f>T154</f>
        <v>0</v>
      </c>
      <c r="AR153" s="211" t="s">
        <v>83</v>
      </c>
      <c r="AT153" s="212" t="s">
        <v>72</v>
      </c>
      <c r="AU153" s="212" t="s">
        <v>73</v>
      </c>
      <c r="AY153" s="211" t="s">
        <v>120</v>
      </c>
      <c r="BK153" s="213">
        <f>BK154</f>
        <v>0</v>
      </c>
    </row>
    <row r="154" s="11" customFormat="1" ht="22.8" customHeight="1">
      <c r="B154" s="200"/>
      <c r="C154" s="201"/>
      <c r="D154" s="202" t="s">
        <v>72</v>
      </c>
      <c r="E154" s="214" t="s">
        <v>213</v>
      </c>
      <c r="F154" s="214" t="s">
        <v>214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SUM(P155:P202)</f>
        <v>0</v>
      </c>
      <c r="Q154" s="208"/>
      <c r="R154" s="209">
        <f>SUM(R155:R202)</f>
        <v>0.37690999999999997</v>
      </c>
      <c r="S154" s="208"/>
      <c r="T154" s="210">
        <f>SUM(T155:T202)</f>
        <v>0</v>
      </c>
      <c r="AR154" s="211" t="s">
        <v>83</v>
      </c>
      <c r="AT154" s="212" t="s">
        <v>72</v>
      </c>
      <c r="AU154" s="212" t="s">
        <v>81</v>
      </c>
      <c r="AY154" s="211" t="s">
        <v>120</v>
      </c>
      <c r="BK154" s="213">
        <f>SUM(BK155:BK202)</f>
        <v>0</v>
      </c>
    </row>
    <row r="155" s="1" customFormat="1" ht="24" customHeight="1">
      <c r="B155" s="34"/>
      <c r="C155" s="216" t="s">
        <v>215</v>
      </c>
      <c r="D155" s="216" t="s">
        <v>124</v>
      </c>
      <c r="E155" s="217" t="s">
        <v>216</v>
      </c>
      <c r="F155" s="218" t="s">
        <v>217</v>
      </c>
      <c r="G155" s="219" t="s">
        <v>186</v>
      </c>
      <c r="H155" s="220">
        <v>30</v>
      </c>
      <c r="I155" s="221"/>
      <c r="J155" s="222">
        <f>ROUND(I155*H155,2)</f>
        <v>0</v>
      </c>
      <c r="K155" s="218" t="s">
        <v>128</v>
      </c>
      <c r="L155" s="39"/>
      <c r="M155" s="223" t="s">
        <v>1</v>
      </c>
      <c r="N155" s="224" t="s">
        <v>38</v>
      </c>
      <c r="O155" s="82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AR155" s="227" t="s">
        <v>218</v>
      </c>
      <c r="AT155" s="227" t="s">
        <v>124</v>
      </c>
      <c r="AU155" s="227" t="s">
        <v>83</v>
      </c>
      <c r="AY155" s="13" t="s">
        <v>120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3" t="s">
        <v>81</v>
      </c>
      <c r="BK155" s="228">
        <f>ROUND(I155*H155,2)</f>
        <v>0</v>
      </c>
      <c r="BL155" s="13" t="s">
        <v>218</v>
      </c>
      <c r="BM155" s="227" t="s">
        <v>219</v>
      </c>
    </row>
    <row r="156" s="1" customFormat="1" ht="16.5" customHeight="1">
      <c r="B156" s="34"/>
      <c r="C156" s="229" t="s">
        <v>220</v>
      </c>
      <c r="D156" s="229" t="s">
        <v>221</v>
      </c>
      <c r="E156" s="230" t="s">
        <v>222</v>
      </c>
      <c r="F156" s="231" t="s">
        <v>223</v>
      </c>
      <c r="G156" s="232" t="s">
        <v>186</v>
      </c>
      <c r="H156" s="233">
        <v>30</v>
      </c>
      <c r="I156" s="234"/>
      <c r="J156" s="235">
        <f>ROUND(I156*H156,2)</f>
        <v>0</v>
      </c>
      <c r="K156" s="231" t="s">
        <v>128</v>
      </c>
      <c r="L156" s="236"/>
      <c r="M156" s="237" t="s">
        <v>1</v>
      </c>
      <c r="N156" s="238" t="s">
        <v>38</v>
      </c>
      <c r="O156" s="82"/>
      <c r="P156" s="225">
        <f>O156*H156</f>
        <v>0</v>
      </c>
      <c r="Q156" s="225">
        <v>6.9999999999999994E-05</v>
      </c>
      <c r="R156" s="225">
        <f>Q156*H156</f>
        <v>0.0020999999999999999</v>
      </c>
      <c r="S156" s="225">
        <v>0</v>
      </c>
      <c r="T156" s="226">
        <f>S156*H156</f>
        <v>0</v>
      </c>
      <c r="AR156" s="227" t="s">
        <v>224</v>
      </c>
      <c r="AT156" s="227" t="s">
        <v>221</v>
      </c>
      <c r="AU156" s="227" t="s">
        <v>83</v>
      </c>
      <c r="AY156" s="13" t="s">
        <v>120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3" t="s">
        <v>81</v>
      </c>
      <c r="BK156" s="228">
        <f>ROUND(I156*H156,2)</f>
        <v>0</v>
      </c>
      <c r="BL156" s="13" t="s">
        <v>218</v>
      </c>
      <c r="BM156" s="227" t="s">
        <v>225</v>
      </c>
    </row>
    <row r="157" s="1" customFormat="1" ht="24" customHeight="1">
      <c r="B157" s="34"/>
      <c r="C157" s="216" t="s">
        <v>226</v>
      </c>
      <c r="D157" s="216" t="s">
        <v>124</v>
      </c>
      <c r="E157" s="217" t="s">
        <v>227</v>
      </c>
      <c r="F157" s="218" t="s">
        <v>228</v>
      </c>
      <c r="G157" s="219" t="s">
        <v>186</v>
      </c>
      <c r="H157" s="220">
        <v>20</v>
      </c>
      <c r="I157" s="221"/>
      <c r="J157" s="222">
        <f>ROUND(I157*H157,2)</f>
        <v>0</v>
      </c>
      <c r="K157" s="218" t="s">
        <v>128</v>
      </c>
      <c r="L157" s="39"/>
      <c r="M157" s="223" t="s">
        <v>1</v>
      </c>
      <c r="N157" s="224" t="s">
        <v>38</v>
      </c>
      <c r="O157" s="82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AR157" s="227" t="s">
        <v>218</v>
      </c>
      <c r="AT157" s="227" t="s">
        <v>124</v>
      </c>
      <c r="AU157" s="227" t="s">
        <v>83</v>
      </c>
      <c r="AY157" s="13" t="s">
        <v>120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3" t="s">
        <v>81</v>
      </c>
      <c r="BK157" s="228">
        <f>ROUND(I157*H157,2)</f>
        <v>0</v>
      </c>
      <c r="BL157" s="13" t="s">
        <v>218</v>
      </c>
      <c r="BM157" s="227" t="s">
        <v>229</v>
      </c>
    </row>
    <row r="158" s="1" customFormat="1" ht="16.5" customHeight="1">
      <c r="B158" s="34"/>
      <c r="C158" s="229" t="s">
        <v>230</v>
      </c>
      <c r="D158" s="229" t="s">
        <v>221</v>
      </c>
      <c r="E158" s="230" t="s">
        <v>231</v>
      </c>
      <c r="F158" s="231" t="s">
        <v>232</v>
      </c>
      <c r="G158" s="232" t="s">
        <v>186</v>
      </c>
      <c r="H158" s="233">
        <v>20</v>
      </c>
      <c r="I158" s="234"/>
      <c r="J158" s="235">
        <f>ROUND(I158*H158,2)</f>
        <v>0</v>
      </c>
      <c r="K158" s="231" t="s">
        <v>128</v>
      </c>
      <c r="L158" s="236"/>
      <c r="M158" s="237" t="s">
        <v>1</v>
      </c>
      <c r="N158" s="238" t="s">
        <v>38</v>
      </c>
      <c r="O158" s="82"/>
      <c r="P158" s="225">
        <f>O158*H158</f>
        <v>0</v>
      </c>
      <c r="Q158" s="225">
        <v>0.00012</v>
      </c>
      <c r="R158" s="225">
        <f>Q158*H158</f>
        <v>0.0024000000000000002</v>
      </c>
      <c r="S158" s="225">
        <v>0</v>
      </c>
      <c r="T158" s="226">
        <f>S158*H158</f>
        <v>0</v>
      </c>
      <c r="AR158" s="227" t="s">
        <v>224</v>
      </c>
      <c r="AT158" s="227" t="s">
        <v>221</v>
      </c>
      <c r="AU158" s="227" t="s">
        <v>83</v>
      </c>
      <c r="AY158" s="13" t="s">
        <v>120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3" t="s">
        <v>81</v>
      </c>
      <c r="BK158" s="228">
        <f>ROUND(I158*H158,2)</f>
        <v>0</v>
      </c>
      <c r="BL158" s="13" t="s">
        <v>218</v>
      </c>
      <c r="BM158" s="227" t="s">
        <v>233</v>
      </c>
    </row>
    <row r="159" s="1" customFormat="1" ht="16.5" customHeight="1">
      <c r="B159" s="34"/>
      <c r="C159" s="216" t="s">
        <v>234</v>
      </c>
      <c r="D159" s="216" t="s">
        <v>124</v>
      </c>
      <c r="E159" s="217" t="s">
        <v>235</v>
      </c>
      <c r="F159" s="218" t="s">
        <v>236</v>
      </c>
      <c r="G159" s="219" t="s">
        <v>186</v>
      </c>
      <c r="H159" s="220">
        <v>20</v>
      </c>
      <c r="I159" s="221"/>
      <c r="J159" s="222">
        <f>ROUND(I159*H159,2)</f>
        <v>0</v>
      </c>
      <c r="K159" s="218" t="s">
        <v>128</v>
      </c>
      <c r="L159" s="39"/>
      <c r="M159" s="223" t="s">
        <v>1</v>
      </c>
      <c r="N159" s="224" t="s">
        <v>38</v>
      </c>
      <c r="O159" s="82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AR159" s="227" t="s">
        <v>218</v>
      </c>
      <c r="AT159" s="227" t="s">
        <v>124</v>
      </c>
      <c r="AU159" s="227" t="s">
        <v>83</v>
      </c>
      <c r="AY159" s="13" t="s">
        <v>120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3" t="s">
        <v>81</v>
      </c>
      <c r="BK159" s="228">
        <f>ROUND(I159*H159,2)</f>
        <v>0</v>
      </c>
      <c r="BL159" s="13" t="s">
        <v>218</v>
      </c>
      <c r="BM159" s="227" t="s">
        <v>237</v>
      </c>
    </row>
    <row r="160" s="1" customFormat="1" ht="16.5" customHeight="1">
      <c r="B160" s="34"/>
      <c r="C160" s="229" t="s">
        <v>238</v>
      </c>
      <c r="D160" s="229" t="s">
        <v>221</v>
      </c>
      <c r="E160" s="230" t="s">
        <v>239</v>
      </c>
      <c r="F160" s="231" t="s">
        <v>240</v>
      </c>
      <c r="G160" s="232" t="s">
        <v>186</v>
      </c>
      <c r="H160" s="233">
        <v>20</v>
      </c>
      <c r="I160" s="234"/>
      <c r="J160" s="235">
        <f>ROUND(I160*H160,2)</f>
        <v>0</v>
      </c>
      <c r="K160" s="231" t="s">
        <v>128</v>
      </c>
      <c r="L160" s="236"/>
      <c r="M160" s="237" t="s">
        <v>1</v>
      </c>
      <c r="N160" s="238" t="s">
        <v>38</v>
      </c>
      <c r="O160" s="82"/>
      <c r="P160" s="225">
        <f>O160*H160</f>
        <v>0</v>
      </c>
      <c r="Q160" s="225">
        <v>0.00038999999999999999</v>
      </c>
      <c r="R160" s="225">
        <f>Q160*H160</f>
        <v>0.0077999999999999996</v>
      </c>
      <c r="S160" s="225">
        <v>0</v>
      </c>
      <c r="T160" s="226">
        <f>S160*H160</f>
        <v>0</v>
      </c>
      <c r="AR160" s="227" t="s">
        <v>224</v>
      </c>
      <c r="AT160" s="227" t="s">
        <v>221</v>
      </c>
      <c r="AU160" s="227" t="s">
        <v>83</v>
      </c>
      <c r="AY160" s="13" t="s">
        <v>120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3" t="s">
        <v>81</v>
      </c>
      <c r="BK160" s="228">
        <f>ROUND(I160*H160,2)</f>
        <v>0</v>
      </c>
      <c r="BL160" s="13" t="s">
        <v>218</v>
      </c>
      <c r="BM160" s="227" t="s">
        <v>241</v>
      </c>
    </row>
    <row r="161" s="1" customFormat="1" ht="16.5" customHeight="1">
      <c r="B161" s="34"/>
      <c r="C161" s="216" t="s">
        <v>242</v>
      </c>
      <c r="D161" s="216" t="s">
        <v>124</v>
      </c>
      <c r="E161" s="217" t="s">
        <v>235</v>
      </c>
      <c r="F161" s="218" t="s">
        <v>236</v>
      </c>
      <c r="G161" s="219" t="s">
        <v>186</v>
      </c>
      <c r="H161" s="220">
        <v>60</v>
      </c>
      <c r="I161" s="221"/>
      <c r="J161" s="222">
        <f>ROUND(I161*H161,2)</f>
        <v>0</v>
      </c>
      <c r="K161" s="218" t="s">
        <v>128</v>
      </c>
      <c r="L161" s="39"/>
      <c r="M161" s="223" t="s">
        <v>1</v>
      </c>
      <c r="N161" s="224" t="s">
        <v>38</v>
      </c>
      <c r="O161" s="82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AR161" s="227" t="s">
        <v>218</v>
      </c>
      <c r="AT161" s="227" t="s">
        <v>124</v>
      </c>
      <c r="AU161" s="227" t="s">
        <v>83</v>
      </c>
      <c r="AY161" s="13" t="s">
        <v>120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3" t="s">
        <v>81</v>
      </c>
      <c r="BK161" s="228">
        <f>ROUND(I161*H161,2)</f>
        <v>0</v>
      </c>
      <c r="BL161" s="13" t="s">
        <v>218</v>
      </c>
      <c r="BM161" s="227" t="s">
        <v>243</v>
      </c>
    </row>
    <row r="162" s="1" customFormat="1" ht="16.5" customHeight="1">
      <c r="B162" s="34"/>
      <c r="C162" s="229" t="s">
        <v>244</v>
      </c>
      <c r="D162" s="229" t="s">
        <v>221</v>
      </c>
      <c r="E162" s="230" t="s">
        <v>245</v>
      </c>
      <c r="F162" s="231" t="s">
        <v>246</v>
      </c>
      <c r="G162" s="232" t="s">
        <v>186</v>
      </c>
      <c r="H162" s="233">
        <v>60</v>
      </c>
      <c r="I162" s="234"/>
      <c r="J162" s="235">
        <f>ROUND(I162*H162,2)</f>
        <v>0</v>
      </c>
      <c r="K162" s="231" t="s">
        <v>128</v>
      </c>
      <c r="L162" s="236"/>
      <c r="M162" s="237" t="s">
        <v>1</v>
      </c>
      <c r="N162" s="238" t="s">
        <v>38</v>
      </c>
      <c r="O162" s="82"/>
      <c r="P162" s="225">
        <f>O162*H162</f>
        <v>0</v>
      </c>
      <c r="Q162" s="225">
        <v>0.00021000000000000001</v>
      </c>
      <c r="R162" s="225">
        <f>Q162*H162</f>
        <v>0.0126</v>
      </c>
      <c r="S162" s="225">
        <v>0</v>
      </c>
      <c r="T162" s="226">
        <f>S162*H162</f>
        <v>0</v>
      </c>
      <c r="AR162" s="227" t="s">
        <v>224</v>
      </c>
      <c r="AT162" s="227" t="s">
        <v>221</v>
      </c>
      <c r="AU162" s="227" t="s">
        <v>83</v>
      </c>
      <c r="AY162" s="13" t="s">
        <v>120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3" t="s">
        <v>81</v>
      </c>
      <c r="BK162" s="228">
        <f>ROUND(I162*H162,2)</f>
        <v>0</v>
      </c>
      <c r="BL162" s="13" t="s">
        <v>218</v>
      </c>
      <c r="BM162" s="227" t="s">
        <v>247</v>
      </c>
    </row>
    <row r="163" s="1" customFormat="1" ht="24" customHeight="1">
      <c r="B163" s="34"/>
      <c r="C163" s="216" t="s">
        <v>248</v>
      </c>
      <c r="D163" s="216" t="s">
        <v>124</v>
      </c>
      <c r="E163" s="217" t="s">
        <v>249</v>
      </c>
      <c r="F163" s="218" t="s">
        <v>250</v>
      </c>
      <c r="G163" s="219" t="s">
        <v>186</v>
      </c>
      <c r="H163" s="220">
        <v>20</v>
      </c>
      <c r="I163" s="221"/>
      <c r="J163" s="222">
        <f>ROUND(I163*H163,2)</f>
        <v>0</v>
      </c>
      <c r="K163" s="218" t="s">
        <v>128</v>
      </c>
      <c r="L163" s="39"/>
      <c r="M163" s="223" t="s">
        <v>1</v>
      </c>
      <c r="N163" s="224" t="s">
        <v>38</v>
      </c>
      <c r="O163" s="82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AR163" s="227" t="s">
        <v>218</v>
      </c>
      <c r="AT163" s="227" t="s">
        <v>124</v>
      </c>
      <c r="AU163" s="227" t="s">
        <v>83</v>
      </c>
      <c r="AY163" s="13" t="s">
        <v>120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3" t="s">
        <v>81</v>
      </c>
      <c r="BK163" s="228">
        <f>ROUND(I163*H163,2)</f>
        <v>0</v>
      </c>
      <c r="BL163" s="13" t="s">
        <v>218</v>
      </c>
      <c r="BM163" s="227" t="s">
        <v>251</v>
      </c>
    </row>
    <row r="164" s="1" customFormat="1" ht="16.5" customHeight="1">
      <c r="B164" s="34"/>
      <c r="C164" s="229" t="s">
        <v>252</v>
      </c>
      <c r="D164" s="229" t="s">
        <v>221</v>
      </c>
      <c r="E164" s="230" t="s">
        <v>253</v>
      </c>
      <c r="F164" s="231" t="s">
        <v>254</v>
      </c>
      <c r="G164" s="232" t="s">
        <v>186</v>
      </c>
      <c r="H164" s="233">
        <v>20</v>
      </c>
      <c r="I164" s="234"/>
      <c r="J164" s="235">
        <f>ROUND(I164*H164,2)</f>
        <v>0</v>
      </c>
      <c r="K164" s="231" t="s">
        <v>1</v>
      </c>
      <c r="L164" s="236"/>
      <c r="M164" s="237" t="s">
        <v>1</v>
      </c>
      <c r="N164" s="238" t="s">
        <v>38</v>
      </c>
      <c r="O164" s="82"/>
      <c r="P164" s="225">
        <f>O164*H164</f>
        <v>0</v>
      </c>
      <c r="Q164" s="225">
        <v>0.00038999999999999999</v>
      </c>
      <c r="R164" s="225">
        <f>Q164*H164</f>
        <v>0.0077999999999999996</v>
      </c>
      <c r="S164" s="225">
        <v>0</v>
      </c>
      <c r="T164" s="226">
        <f>S164*H164</f>
        <v>0</v>
      </c>
      <c r="AR164" s="227" t="s">
        <v>224</v>
      </c>
      <c r="AT164" s="227" t="s">
        <v>221</v>
      </c>
      <c r="AU164" s="227" t="s">
        <v>83</v>
      </c>
      <c r="AY164" s="13" t="s">
        <v>120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3" t="s">
        <v>81</v>
      </c>
      <c r="BK164" s="228">
        <f>ROUND(I164*H164,2)</f>
        <v>0</v>
      </c>
      <c r="BL164" s="13" t="s">
        <v>218</v>
      </c>
      <c r="BM164" s="227" t="s">
        <v>255</v>
      </c>
    </row>
    <row r="165" s="1" customFormat="1" ht="24" customHeight="1">
      <c r="B165" s="34"/>
      <c r="C165" s="216" t="s">
        <v>256</v>
      </c>
      <c r="D165" s="216" t="s">
        <v>124</v>
      </c>
      <c r="E165" s="217" t="s">
        <v>257</v>
      </c>
      <c r="F165" s="218" t="s">
        <v>258</v>
      </c>
      <c r="G165" s="219" t="s">
        <v>173</v>
      </c>
      <c r="H165" s="220">
        <v>10</v>
      </c>
      <c r="I165" s="221"/>
      <c r="J165" s="222">
        <f>ROUND(I165*H165,2)</f>
        <v>0</v>
      </c>
      <c r="K165" s="218" t="s">
        <v>128</v>
      </c>
      <c r="L165" s="39"/>
      <c r="M165" s="223" t="s">
        <v>1</v>
      </c>
      <c r="N165" s="224" t="s">
        <v>38</v>
      </c>
      <c r="O165" s="82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AR165" s="227" t="s">
        <v>218</v>
      </c>
      <c r="AT165" s="227" t="s">
        <v>124</v>
      </c>
      <c r="AU165" s="227" t="s">
        <v>83</v>
      </c>
      <c r="AY165" s="13" t="s">
        <v>120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3" t="s">
        <v>81</v>
      </c>
      <c r="BK165" s="228">
        <f>ROUND(I165*H165,2)</f>
        <v>0</v>
      </c>
      <c r="BL165" s="13" t="s">
        <v>218</v>
      </c>
      <c r="BM165" s="227" t="s">
        <v>259</v>
      </c>
    </row>
    <row r="166" s="1" customFormat="1" ht="24" customHeight="1">
      <c r="B166" s="34"/>
      <c r="C166" s="229" t="s">
        <v>260</v>
      </c>
      <c r="D166" s="229" t="s">
        <v>221</v>
      </c>
      <c r="E166" s="230" t="s">
        <v>261</v>
      </c>
      <c r="F166" s="231" t="s">
        <v>262</v>
      </c>
      <c r="G166" s="232" t="s">
        <v>173</v>
      </c>
      <c r="H166" s="233">
        <v>10</v>
      </c>
      <c r="I166" s="234"/>
      <c r="J166" s="235">
        <f>ROUND(I166*H166,2)</f>
        <v>0</v>
      </c>
      <c r="K166" s="231" t="s">
        <v>1</v>
      </c>
      <c r="L166" s="236"/>
      <c r="M166" s="237" t="s">
        <v>1</v>
      </c>
      <c r="N166" s="238" t="s">
        <v>38</v>
      </c>
      <c r="O166" s="82"/>
      <c r="P166" s="225">
        <f>O166*H166</f>
        <v>0</v>
      </c>
      <c r="Q166" s="225">
        <v>0.00013999999999999999</v>
      </c>
      <c r="R166" s="225">
        <f>Q166*H166</f>
        <v>0.0013999999999999998</v>
      </c>
      <c r="S166" s="225">
        <v>0</v>
      </c>
      <c r="T166" s="226">
        <f>S166*H166</f>
        <v>0</v>
      </c>
      <c r="AR166" s="227" t="s">
        <v>224</v>
      </c>
      <c r="AT166" s="227" t="s">
        <v>221</v>
      </c>
      <c r="AU166" s="227" t="s">
        <v>83</v>
      </c>
      <c r="AY166" s="13" t="s">
        <v>120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3" t="s">
        <v>81</v>
      </c>
      <c r="BK166" s="228">
        <f>ROUND(I166*H166,2)</f>
        <v>0</v>
      </c>
      <c r="BL166" s="13" t="s">
        <v>218</v>
      </c>
      <c r="BM166" s="227" t="s">
        <v>263</v>
      </c>
    </row>
    <row r="167" s="1" customFormat="1" ht="24" customHeight="1">
      <c r="B167" s="34"/>
      <c r="C167" s="216" t="s">
        <v>264</v>
      </c>
      <c r="D167" s="216" t="s">
        <v>124</v>
      </c>
      <c r="E167" s="217" t="s">
        <v>265</v>
      </c>
      <c r="F167" s="218" t="s">
        <v>266</v>
      </c>
      <c r="G167" s="219" t="s">
        <v>173</v>
      </c>
      <c r="H167" s="220">
        <v>5</v>
      </c>
      <c r="I167" s="221"/>
      <c r="J167" s="222">
        <f>ROUND(I167*H167,2)</f>
        <v>0</v>
      </c>
      <c r="K167" s="218" t="s">
        <v>128</v>
      </c>
      <c r="L167" s="39"/>
      <c r="M167" s="223" t="s">
        <v>1</v>
      </c>
      <c r="N167" s="224" t="s">
        <v>38</v>
      </c>
      <c r="O167" s="82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AR167" s="227" t="s">
        <v>218</v>
      </c>
      <c r="AT167" s="227" t="s">
        <v>124</v>
      </c>
      <c r="AU167" s="227" t="s">
        <v>83</v>
      </c>
      <c r="AY167" s="13" t="s">
        <v>120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3" t="s">
        <v>81</v>
      </c>
      <c r="BK167" s="228">
        <f>ROUND(I167*H167,2)</f>
        <v>0</v>
      </c>
      <c r="BL167" s="13" t="s">
        <v>218</v>
      </c>
      <c r="BM167" s="227" t="s">
        <v>267</v>
      </c>
    </row>
    <row r="168" s="1" customFormat="1" ht="24" customHeight="1">
      <c r="B168" s="34"/>
      <c r="C168" s="229" t="s">
        <v>268</v>
      </c>
      <c r="D168" s="229" t="s">
        <v>221</v>
      </c>
      <c r="E168" s="230" t="s">
        <v>269</v>
      </c>
      <c r="F168" s="231" t="s">
        <v>270</v>
      </c>
      <c r="G168" s="232" t="s">
        <v>173</v>
      </c>
      <c r="H168" s="233">
        <v>5</v>
      </c>
      <c r="I168" s="234"/>
      <c r="J168" s="235">
        <f>ROUND(I168*H168,2)</f>
        <v>0</v>
      </c>
      <c r="K168" s="231" t="s">
        <v>1</v>
      </c>
      <c r="L168" s="236"/>
      <c r="M168" s="237" t="s">
        <v>1</v>
      </c>
      <c r="N168" s="238" t="s">
        <v>38</v>
      </c>
      <c r="O168" s="82"/>
      <c r="P168" s="225">
        <f>O168*H168</f>
        <v>0</v>
      </c>
      <c r="Q168" s="225">
        <v>0.00042999999999999999</v>
      </c>
      <c r="R168" s="225">
        <f>Q168*H168</f>
        <v>0.00215</v>
      </c>
      <c r="S168" s="225">
        <v>0</v>
      </c>
      <c r="T168" s="226">
        <f>S168*H168</f>
        <v>0</v>
      </c>
      <c r="AR168" s="227" t="s">
        <v>224</v>
      </c>
      <c r="AT168" s="227" t="s">
        <v>221</v>
      </c>
      <c r="AU168" s="227" t="s">
        <v>83</v>
      </c>
      <c r="AY168" s="13" t="s">
        <v>120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3" t="s">
        <v>81</v>
      </c>
      <c r="BK168" s="228">
        <f>ROUND(I168*H168,2)</f>
        <v>0</v>
      </c>
      <c r="BL168" s="13" t="s">
        <v>218</v>
      </c>
      <c r="BM168" s="227" t="s">
        <v>271</v>
      </c>
    </row>
    <row r="169" s="1" customFormat="1" ht="24" customHeight="1">
      <c r="B169" s="34"/>
      <c r="C169" s="216" t="s">
        <v>272</v>
      </c>
      <c r="D169" s="216" t="s">
        <v>124</v>
      </c>
      <c r="E169" s="217" t="s">
        <v>273</v>
      </c>
      <c r="F169" s="218" t="s">
        <v>274</v>
      </c>
      <c r="G169" s="219" t="s">
        <v>186</v>
      </c>
      <c r="H169" s="220">
        <v>50</v>
      </c>
      <c r="I169" s="221"/>
      <c r="J169" s="222">
        <f>ROUND(I169*H169,2)</f>
        <v>0</v>
      </c>
      <c r="K169" s="218" t="s">
        <v>128</v>
      </c>
      <c r="L169" s="39"/>
      <c r="M169" s="223" t="s">
        <v>1</v>
      </c>
      <c r="N169" s="224" t="s">
        <v>38</v>
      </c>
      <c r="O169" s="82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AR169" s="227" t="s">
        <v>218</v>
      </c>
      <c r="AT169" s="227" t="s">
        <v>124</v>
      </c>
      <c r="AU169" s="227" t="s">
        <v>83</v>
      </c>
      <c r="AY169" s="13" t="s">
        <v>120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3" t="s">
        <v>81</v>
      </c>
      <c r="BK169" s="228">
        <f>ROUND(I169*H169,2)</f>
        <v>0</v>
      </c>
      <c r="BL169" s="13" t="s">
        <v>218</v>
      </c>
      <c r="BM169" s="227" t="s">
        <v>275</v>
      </c>
    </row>
    <row r="170" s="1" customFormat="1" ht="16.5" customHeight="1">
      <c r="B170" s="34"/>
      <c r="C170" s="229" t="s">
        <v>276</v>
      </c>
      <c r="D170" s="229" t="s">
        <v>221</v>
      </c>
      <c r="E170" s="230" t="s">
        <v>277</v>
      </c>
      <c r="F170" s="231" t="s">
        <v>278</v>
      </c>
      <c r="G170" s="232" t="s">
        <v>186</v>
      </c>
      <c r="H170" s="233">
        <v>50</v>
      </c>
      <c r="I170" s="234"/>
      <c r="J170" s="235">
        <f>ROUND(I170*H170,2)</f>
        <v>0</v>
      </c>
      <c r="K170" s="231" t="s">
        <v>128</v>
      </c>
      <c r="L170" s="236"/>
      <c r="M170" s="237" t="s">
        <v>1</v>
      </c>
      <c r="N170" s="238" t="s">
        <v>38</v>
      </c>
      <c r="O170" s="82"/>
      <c r="P170" s="225">
        <f>O170*H170</f>
        <v>0</v>
      </c>
      <c r="Q170" s="225">
        <v>8.0000000000000007E-05</v>
      </c>
      <c r="R170" s="225">
        <f>Q170*H170</f>
        <v>0.0040000000000000001</v>
      </c>
      <c r="S170" s="225">
        <v>0</v>
      </c>
      <c r="T170" s="226">
        <f>S170*H170</f>
        <v>0</v>
      </c>
      <c r="AR170" s="227" t="s">
        <v>224</v>
      </c>
      <c r="AT170" s="227" t="s">
        <v>221</v>
      </c>
      <c r="AU170" s="227" t="s">
        <v>83</v>
      </c>
      <c r="AY170" s="13" t="s">
        <v>120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3" t="s">
        <v>81</v>
      </c>
      <c r="BK170" s="228">
        <f>ROUND(I170*H170,2)</f>
        <v>0</v>
      </c>
      <c r="BL170" s="13" t="s">
        <v>218</v>
      </c>
      <c r="BM170" s="227" t="s">
        <v>279</v>
      </c>
    </row>
    <row r="171" s="1" customFormat="1" ht="24" customHeight="1">
      <c r="B171" s="34"/>
      <c r="C171" s="216" t="s">
        <v>280</v>
      </c>
      <c r="D171" s="216" t="s">
        <v>124</v>
      </c>
      <c r="E171" s="217" t="s">
        <v>281</v>
      </c>
      <c r="F171" s="218" t="s">
        <v>282</v>
      </c>
      <c r="G171" s="219" t="s">
        <v>186</v>
      </c>
      <c r="H171" s="220">
        <v>20</v>
      </c>
      <c r="I171" s="221"/>
      <c r="J171" s="222">
        <f>ROUND(I171*H171,2)</f>
        <v>0</v>
      </c>
      <c r="K171" s="218" t="s">
        <v>128</v>
      </c>
      <c r="L171" s="39"/>
      <c r="M171" s="223" t="s">
        <v>1</v>
      </c>
      <c r="N171" s="224" t="s">
        <v>38</v>
      </c>
      <c r="O171" s="82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AR171" s="227" t="s">
        <v>218</v>
      </c>
      <c r="AT171" s="227" t="s">
        <v>124</v>
      </c>
      <c r="AU171" s="227" t="s">
        <v>83</v>
      </c>
      <c r="AY171" s="13" t="s">
        <v>120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3" t="s">
        <v>81</v>
      </c>
      <c r="BK171" s="228">
        <f>ROUND(I171*H171,2)</f>
        <v>0</v>
      </c>
      <c r="BL171" s="13" t="s">
        <v>218</v>
      </c>
      <c r="BM171" s="227" t="s">
        <v>283</v>
      </c>
    </row>
    <row r="172" s="1" customFormat="1" ht="16.5" customHeight="1">
      <c r="B172" s="34"/>
      <c r="C172" s="229" t="s">
        <v>284</v>
      </c>
      <c r="D172" s="229" t="s">
        <v>221</v>
      </c>
      <c r="E172" s="230" t="s">
        <v>285</v>
      </c>
      <c r="F172" s="231" t="s">
        <v>286</v>
      </c>
      <c r="G172" s="232" t="s">
        <v>186</v>
      </c>
      <c r="H172" s="233">
        <v>20</v>
      </c>
      <c r="I172" s="234"/>
      <c r="J172" s="235">
        <f>ROUND(I172*H172,2)</f>
        <v>0</v>
      </c>
      <c r="K172" s="231" t="s">
        <v>128</v>
      </c>
      <c r="L172" s="236"/>
      <c r="M172" s="237" t="s">
        <v>1</v>
      </c>
      <c r="N172" s="238" t="s">
        <v>38</v>
      </c>
      <c r="O172" s="82"/>
      <c r="P172" s="225">
        <f>O172*H172</f>
        <v>0</v>
      </c>
      <c r="Q172" s="225">
        <v>0.00027</v>
      </c>
      <c r="R172" s="225">
        <f>Q172*H172</f>
        <v>0.0054000000000000003</v>
      </c>
      <c r="S172" s="225">
        <v>0</v>
      </c>
      <c r="T172" s="226">
        <f>S172*H172</f>
        <v>0</v>
      </c>
      <c r="AR172" s="227" t="s">
        <v>224</v>
      </c>
      <c r="AT172" s="227" t="s">
        <v>221</v>
      </c>
      <c r="AU172" s="227" t="s">
        <v>83</v>
      </c>
      <c r="AY172" s="13" t="s">
        <v>120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3" t="s">
        <v>81</v>
      </c>
      <c r="BK172" s="228">
        <f>ROUND(I172*H172,2)</f>
        <v>0</v>
      </c>
      <c r="BL172" s="13" t="s">
        <v>218</v>
      </c>
      <c r="BM172" s="227" t="s">
        <v>287</v>
      </c>
    </row>
    <row r="173" s="1" customFormat="1" ht="24" customHeight="1">
      <c r="B173" s="34"/>
      <c r="C173" s="216" t="s">
        <v>288</v>
      </c>
      <c r="D173" s="216" t="s">
        <v>124</v>
      </c>
      <c r="E173" s="217" t="s">
        <v>289</v>
      </c>
      <c r="F173" s="218" t="s">
        <v>290</v>
      </c>
      <c r="G173" s="219" t="s">
        <v>186</v>
      </c>
      <c r="H173" s="220">
        <v>730</v>
      </c>
      <c r="I173" s="221"/>
      <c r="J173" s="222">
        <f>ROUND(I173*H173,2)</f>
        <v>0</v>
      </c>
      <c r="K173" s="218" t="s">
        <v>128</v>
      </c>
      <c r="L173" s="39"/>
      <c r="M173" s="223" t="s">
        <v>1</v>
      </c>
      <c r="N173" s="224" t="s">
        <v>38</v>
      </c>
      <c r="O173" s="82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AR173" s="227" t="s">
        <v>218</v>
      </c>
      <c r="AT173" s="227" t="s">
        <v>124</v>
      </c>
      <c r="AU173" s="227" t="s">
        <v>83</v>
      </c>
      <c r="AY173" s="13" t="s">
        <v>120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3" t="s">
        <v>81</v>
      </c>
      <c r="BK173" s="228">
        <f>ROUND(I173*H173,2)</f>
        <v>0</v>
      </c>
      <c r="BL173" s="13" t="s">
        <v>218</v>
      </c>
      <c r="BM173" s="227" t="s">
        <v>291</v>
      </c>
    </row>
    <row r="174" s="1" customFormat="1" ht="16.5" customHeight="1">
      <c r="B174" s="34"/>
      <c r="C174" s="229" t="s">
        <v>292</v>
      </c>
      <c r="D174" s="229" t="s">
        <v>221</v>
      </c>
      <c r="E174" s="230" t="s">
        <v>293</v>
      </c>
      <c r="F174" s="231" t="s">
        <v>294</v>
      </c>
      <c r="G174" s="232" t="s">
        <v>186</v>
      </c>
      <c r="H174" s="233">
        <v>730</v>
      </c>
      <c r="I174" s="234"/>
      <c r="J174" s="235">
        <f>ROUND(I174*H174,2)</f>
        <v>0</v>
      </c>
      <c r="K174" s="231" t="s">
        <v>128</v>
      </c>
      <c r="L174" s="236"/>
      <c r="M174" s="237" t="s">
        <v>1</v>
      </c>
      <c r="N174" s="238" t="s">
        <v>38</v>
      </c>
      <c r="O174" s="82"/>
      <c r="P174" s="225">
        <f>O174*H174</f>
        <v>0</v>
      </c>
      <c r="Q174" s="225">
        <v>0.00012</v>
      </c>
      <c r="R174" s="225">
        <f>Q174*H174</f>
        <v>0.087599999999999997</v>
      </c>
      <c r="S174" s="225">
        <v>0</v>
      </c>
      <c r="T174" s="226">
        <f>S174*H174</f>
        <v>0</v>
      </c>
      <c r="AR174" s="227" t="s">
        <v>224</v>
      </c>
      <c r="AT174" s="227" t="s">
        <v>221</v>
      </c>
      <c r="AU174" s="227" t="s">
        <v>83</v>
      </c>
      <c r="AY174" s="13" t="s">
        <v>120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3" t="s">
        <v>81</v>
      </c>
      <c r="BK174" s="228">
        <f>ROUND(I174*H174,2)</f>
        <v>0</v>
      </c>
      <c r="BL174" s="13" t="s">
        <v>218</v>
      </c>
      <c r="BM174" s="227" t="s">
        <v>295</v>
      </c>
    </row>
    <row r="175" s="1" customFormat="1" ht="24" customHeight="1">
      <c r="B175" s="34"/>
      <c r="C175" s="216" t="s">
        <v>296</v>
      </c>
      <c r="D175" s="216" t="s">
        <v>124</v>
      </c>
      <c r="E175" s="217" t="s">
        <v>297</v>
      </c>
      <c r="F175" s="218" t="s">
        <v>298</v>
      </c>
      <c r="G175" s="219" t="s">
        <v>186</v>
      </c>
      <c r="H175" s="220">
        <v>180</v>
      </c>
      <c r="I175" s="221"/>
      <c r="J175" s="222">
        <f>ROUND(I175*H175,2)</f>
        <v>0</v>
      </c>
      <c r="K175" s="218" t="s">
        <v>128</v>
      </c>
      <c r="L175" s="39"/>
      <c r="M175" s="223" t="s">
        <v>1</v>
      </c>
      <c r="N175" s="224" t="s">
        <v>38</v>
      </c>
      <c r="O175" s="82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AR175" s="227" t="s">
        <v>218</v>
      </c>
      <c r="AT175" s="227" t="s">
        <v>124</v>
      </c>
      <c r="AU175" s="227" t="s">
        <v>83</v>
      </c>
      <c r="AY175" s="13" t="s">
        <v>120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3" t="s">
        <v>81</v>
      </c>
      <c r="BK175" s="228">
        <f>ROUND(I175*H175,2)</f>
        <v>0</v>
      </c>
      <c r="BL175" s="13" t="s">
        <v>218</v>
      </c>
      <c r="BM175" s="227" t="s">
        <v>299</v>
      </c>
    </row>
    <row r="176" s="1" customFormat="1" ht="16.5" customHeight="1">
      <c r="B176" s="34"/>
      <c r="C176" s="229" t="s">
        <v>300</v>
      </c>
      <c r="D176" s="229" t="s">
        <v>221</v>
      </c>
      <c r="E176" s="230" t="s">
        <v>301</v>
      </c>
      <c r="F176" s="231" t="s">
        <v>302</v>
      </c>
      <c r="G176" s="232" t="s">
        <v>186</v>
      </c>
      <c r="H176" s="233">
        <v>180</v>
      </c>
      <c r="I176" s="234"/>
      <c r="J176" s="235">
        <f>ROUND(I176*H176,2)</f>
        <v>0</v>
      </c>
      <c r="K176" s="231" t="s">
        <v>128</v>
      </c>
      <c r="L176" s="236"/>
      <c r="M176" s="237" t="s">
        <v>1</v>
      </c>
      <c r="N176" s="238" t="s">
        <v>38</v>
      </c>
      <c r="O176" s="82"/>
      <c r="P176" s="225">
        <f>O176*H176</f>
        <v>0</v>
      </c>
      <c r="Q176" s="225">
        <v>0.00025000000000000001</v>
      </c>
      <c r="R176" s="225">
        <f>Q176*H176</f>
        <v>0.044999999999999998</v>
      </c>
      <c r="S176" s="225">
        <v>0</v>
      </c>
      <c r="T176" s="226">
        <f>S176*H176</f>
        <v>0</v>
      </c>
      <c r="AR176" s="227" t="s">
        <v>224</v>
      </c>
      <c r="AT176" s="227" t="s">
        <v>221</v>
      </c>
      <c r="AU176" s="227" t="s">
        <v>83</v>
      </c>
      <c r="AY176" s="13" t="s">
        <v>120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3" t="s">
        <v>81</v>
      </c>
      <c r="BK176" s="228">
        <f>ROUND(I176*H176,2)</f>
        <v>0</v>
      </c>
      <c r="BL176" s="13" t="s">
        <v>218</v>
      </c>
      <c r="BM176" s="227" t="s">
        <v>303</v>
      </c>
    </row>
    <row r="177" s="1" customFormat="1" ht="24" customHeight="1">
      <c r="B177" s="34"/>
      <c r="C177" s="216" t="s">
        <v>304</v>
      </c>
      <c r="D177" s="216" t="s">
        <v>124</v>
      </c>
      <c r="E177" s="217" t="s">
        <v>305</v>
      </c>
      <c r="F177" s="218" t="s">
        <v>306</v>
      </c>
      <c r="G177" s="219" t="s">
        <v>186</v>
      </c>
      <c r="H177" s="220">
        <v>5</v>
      </c>
      <c r="I177" s="221"/>
      <c r="J177" s="222">
        <f>ROUND(I177*H177,2)</f>
        <v>0</v>
      </c>
      <c r="K177" s="218" t="s">
        <v>128</v>
      </c>
      <c r="L177" s="39"/>
      <c r="M177" s="223" t="s">
        <v>1</v>
      </c>
      <c r="N177" s="224" t="s">
        <v>38</v>
      </c>
      <c r="O177" s="82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AR177" s="227" t="s">
        <v>218</v>
      </c>
      <c r="AT177" s="227" t="s">
        <v>124</v>
      </c>
      <c r="AU177" s="227" t="s">
        <v>83</v>
      </c>
      <c r="AY177" s="13" t="s">
        <v>120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3" t="s">
        <v>81</v>
      </c>
      <c r="BK177" s="228">
        <f>ROUND(I177*H177,2)</f>
        <v>0</v>
      </c>
      <c r="BL177" s="13" t="s">
        <v>218</v>
      </c>
      <c r="BM177" s="227" t="s">
        <v>307</v>
      </c>
    </row>
    <row r="178" s="1" customFormat="1" ht="16.5" customHeight="1">
      <c r="B178" s="34"/>
      <c r="C178" s="229" t="s">
        <v>308</v>
      </c>
      <c r="D178" s="229" t="s">
        <v>221</v>
      </c>
      <c r="E178" s="230" t="s">
        <v>309</v>
      </c>
      <c r="F178" s="231" t="s">
        <v>310</v>
      </c>
      <c r="G178" s="232" t="s">
        <v>186</v>
      </c>
      <c r="H178" s="233">
        <v>5</v>
      </c>
      <c r="I178" s="234"/>
      <c r="J178" s="235">
        <f>ROUND(I178*H178,2)</f>
        <v>0</v>
      </c>
      <c r="K178" s="231" t="s">
        <v>1</v>
      </c>
      <c r="L178" s="236"/>
      <c r="M178" s="237" t="s">
        <v>1</v>
      </c>
      <c r="N178" s="238" t="s">
        <v>38</v>
      </c>
      <c r="O178" s="82"/>
      <c r="P178" s="225">
        <f>O178*H178</f>
        <v>0</v>
      </c>
      <c r="Q178" s="225">
        <v>0.0019400000000000001</v>
      </c>
      <c r="R178" s="225">
        <f>Q178*H178</f>
        <v>0.0097000000000000003</v>
      </c>
      <c r="S178" s="225">
        <v>0</v>
      </c>
      <c r="T178" s="226">
        <f>S178*H178</f>
        <v>0</v>
      </c>
      <c r="AR178" s="227" t="s">
        <v>224</v>
      </c>
      <c r="AT178" s="227" t="s">
        <v>221</v>
      </c>
      <c r="AU178" s="227" t="s">
        <v>83</v>
      </c>
      <c r="AY178" s="13" t="s">
        <v>120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3" t="s">
        <v>81</v>
      </c>
      <c r="BK178" s="228">
        <f>ROUND(I178*H178,2)</f>
        <v>0</v>
      </c>
      <c r="BL178" s="13" t="s">
        <v>218</v>
      </c>
      <c r="BM178" s="227" t="s">
        <v>311</v>
      </c>
    </row>
    <row r="179" s="1" customFormat="1" ht="16.5" customHeight="1">
      <c r="B179" s="34"/>
      <c r="C179" s="216" t="s">
        <v>312</v>
      </c>
      <c r="D179" s="216" t="s">
        <v>124</v>
      </c>
      <c r="E179" s="217" t="s">
        <v>313</v>
      </c>
      <c r="F179" s="218" t="s">
        <v>314</v>
      </c>
      <c r="G179" s="219" t="s">
        <v>315</v>
      </c>
      <c r="H179" s="220">
        <v>1</v>
      </c>
      <c r="I179" s="221"/>
      <c r="J179" s="222">
        <f>ROUND(I179*H179,2)</f>
        <v>0</v>
      </c>
      <c r="K179" s="218" t="s">
        <v>1</v>
      </c>
      <c r="L179" s="39"/>
      <c r="M179" s="223" t="s">
        <v>1</v>
      </c>
      <c r="N179" s="224" t="s">
        <v>38</v>
      </c>
      <c r="O179" s="82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AR179" s="227" t="s">
        <v>218</v>
      </c>
      <c r="AT179" s="227" t="s">
        <v>124</v>
      </c>
      <c r="AU179" s="227" t="s">
        <v>83</v>
      </c>
      <c r="AY179" s="13" t="s">
        <v>120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3" t="s">
        <v>81</v>
      </c>
      <c r="BK179" s="228">
        <f>ROUND(I179*H179,2)</f>
        <v>0</v>
      </c>
      <c r="BL179" s="13" t="s">
        <v>218</v>
      </c>
      <c r="BM179" s="227" t="s">
        <v>316</v>
      </c>
    </row>
    <row r="180" s="1" customFormat="1" ht="24" customHeight="1">
      <c r="B180" s="34"/>
      <c r="C180" s="216" t="s">
        <v>317</v>
      </c>
      <c r="D180" s="216" t="s">
        <v>124</v>
      </c>
      <c r="E180" s="217" t="s">
        <v>318</v>
      </c>
      <c r="F180" s="218" t="s">
        <v>319</v>
      </c>
      <c r="G180" s="219" t="s">
        <v>173</v>
      </c>
      <c r="H180" s="220">
        <v>176</v>
      </c>
      <c r="I180" s="221"/>
      <c r="J180" s="222">
        <f>ROUND(I180*H180,2)</f>
        <v>0</v>
      </c>
      <c r="K180" s="218" t="s">
        <v>128</v>
      </c>
      <c r="L180" s="39"/>
      <c r="M180" s="223" t="s">
        <v>1</v>
      </c>
      <c r="N180" s="224" t="s">
        <v>38</v>
      </c>
      <c r="O180" s="82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AR180" s="227" t="s">
        <v>320</v>
      </c>
      <c r="AT180" s="227" t="s">
        <v>124</v>
      </c>
      <c r="AU180" s="227" t="s">
        <v>83</v>
      </c>
      <c r="AY180" s="13" t="s">
        <v>120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3" t="s">
        <v>81</v>
      </c>
      <c r="BK180" s="228">
        <f>ROUND(I180*H180,2)</f>
        <v>0</v>
      </c>
      <c r="BL180" s="13" t="s">
        <v>320</v>
      </c>
      <c r="BM180" s="227" t="s">
        <v>321</v>
      </c>
    </row>
    <row r="181" s="1" customFormat="1" ht="24" customHeight="1">
      <c r="B181" s="34"/>
      <c r="C181" s="216" t="s">
        <v>322</v>
      </c>
      <c r="D181" s="216" t="s">
        <v>124</v>
      </c>
      <c r="E181" s="217" t="s">
        <v>323</v>
      </c>
      <c r="F181" s="218" t="s">
        <v>324</v>
      </c>
      <c r="G181" s="219" t="s">
        <v>173</v>
      </c>
      <c r="H181" s="220">
        <v>20</v>
      </c>
      <c r="I181" s="221"/>
      <c r="J181" s="222">
        <f>ROUND(I181*H181,2)</f>
        <v>0</v>
      </c>
      <c r="K181" s="218" t="s">
        <v>128</v>
      </c>
      <c r="L181" s="39"/>
      <c r="M181" s="223" t="s">
        <v>1</v>
      </c>
      <c r="N181" s="224" t="s">
        <v>38</v>
      </c>
      <c r="O181" s="82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AR181" s="227" t="s">
        <v>218</v>
      </c>
      <c r="AT181" s="227" t="s">
        <v>124</v>
      </c>
      <c r="AU181" s="227" t="s">
        <v>83</v>
      </c>
      <c r="AY181" s="13" t="s">
        <v>120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3" t="s">
        <v>81</v>
      </c>
      <c r="BK181" s="228">
        <f>ROUND(I181*H181,2)</f>
        <v>0</v>
      </c>
      <c r="BL181" s="13" t="s">
        <v>218</v>
      </c>
      <c r="BM181" s="227" t="s">
        <v>325</v>
      </c>
    </row>
    <row r="182" s="1" customFormat="1" ht="24" customHeight="1">
      <c r="B182" s="34"/>
      <c r="C182" s="216" t="s">
        <v>326</v>
      </c>
      <c r="D182" s="216" t="s">
        <v>124</v>
      </c>
      <c r="E182" s="217" t="s">
        <v>327</v>
      </c>
      <c r="F182" s="218" t="s">
        <v>328</v>
      </c>
      <c r="G182" s="219" t="s">
        <v>173</v>
      </c>
      <c r="H182" s="220">
        <v>10</v>
      </c>
      <c r="I182" s="221"/>
      <c r="J182" s="222">
        <f>ROUND(I182*H182,2)</f>
        <v>0</v>
      </c>
      <c r="K182" s="218" t="s">
        <v>128</v>
      </c>
      <c r="L182" s="39"/>
      <c r="M182" s="223" t="s">
        <v>1</v>
      </c>
      <c r="N182" s="224" t="s">
        <v>38</v>
      </c>
      <c r="O182" s="82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AR182" s="227" t="s">
        <v>218</v>
      </c>
      <c r="AT182" s="227" t="s">
        <v>124</v>
      </c>
      <c r="AU182" s="227" t="s">
        <v>83</v>
      </c>
      <c r="AY182" s="13" t="s">
        <v>120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3" t="s">
        <v>81</v>
      </c>
      <c r="BK182" s="228">
        <f>ROUND(I182*H182,2)</f>
        <v>0</v>
      </c>
      <c r="BL182" s="13" t="s">
        <v>218</v>
      </c>
      <c r="BM182" s="227" t="s">
        <v>329</v>
      </c>
    </row>
    <row r="183" s="1" customFormat="1" ht="24" customHeight="1">
      <c r="B183" s="34"/>
      <c r="C183" s="216" t="s">
        <v>330</v>
      </c>
      <c r="D183" s="216" t="s">
        <v>124</v>
      </c>
      <c r="E183" s="217" t="s">
        <v>331</v>
      </c>
      <c r="F183" s="218" t="s">
        <v>332</v>
      </c>
      <c r="G183" s="219" t="s">
        <v>173</v>
      </c>
      <c r="H183" s="220">
        <v>10</v>
      </c>
      <c r="I183" s="221"/>
      <c r="J183" s="222">
        <f>ROUND(I183*H183,2)</f>
        <v>0</v>
      </c>
      <c r="K183" s="218" t="s">
        <v>128</v>
      </c>
      <c r="L183" s="39"/>
      <c r="M183" s="223" t="s">
        <v>1</v>
      </c>
      <c r="N183" s="224" t="s">
        <v>38</v>
      </c>
      <c r="O183" s="82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AR183" s="227" t="s">
        <v>218</v>
      </c>
      <c r="AT183" s="227" t="s">
        <v>124</v>
      </c>
      <c r="AU183" s="227" t="s">
        <v>83</v>
      </c>
      <c r="AY183" s="13" t="s">
        <v>120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3" t="s">
        <v>81</v>
      </c>
      <c r="BK183" s="228">
        <f>ROUND(I183*H183,2)</f>
        <v>0</v>
      </c>
      <c r="BL183" s="13" t="s">
        <v>218</v>
      </c>
      <c r="BM183" s="227" t="s">
        <v>333</v>
      </c>
    </row>
    <row r="184" s="1" customFormat="1" ht="24" customHeight="1">
      <c r="B184" s="34"/>
      <c r="C184" s="216" t="s">
        <v>334</v>
      </c>
      <c r="D184" s="216" t="s">
        <v>124</v>
      </c>
      <c r="E184" s="217" t="s">
        <v>335</v>
      </c>
      <c r="F184" s="218" t="s">
        <v>336</v>
      </c>
      <c r="G184" s="219" t="s">
        <v>173</v>
      </c>
      <c r="H184" s="220">
        <v>1</v>
      </c>
      <c r="I184" s="221"/>
      <c r="J184" s="222">
        <f>ROUND(I184*H184,2)</f>
        <v>0</v>
      </c>
      <c r="K184" s="218" t="s">
        <v>128</v>
      </c>
      <c r="L184" s="39"/>
      <c r="M184" s="223" t="s">
        <v>1</v>
      </c>
      <c r="N184" s="224" t="s">
        <v>38</v>
      </c>
      <c r="O184" s="82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AR184" s="227" t="s">
        <v>218</v>
      </c>
      <c r="AT184" s="227" t="s">
        <v>124</v>
      </c>
      <c r="AU184" s="227" t="s">
        <v>83</v>
      </c>
      <c r="AY184" s="13" t="s">
        <v>120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3" t="s">
        <v>81</v>
      </c>
      <c r="BK184" s="228">
        <f>ROUND(I184*H184,2)</f>
        <v>0</v>
      </c>
      <c r="BL184" s="13" t="s">
        <v>218</v>
      </c>
      <c r="BM184" s="227" t="s">
        <v>337</v>
      </c>
    </row>
    <row r="185" s="1" customFormat="1" ht="16.5" customHeight="1">
      <c r="B185" s="34"/>
      <c r="C185" s="229" t="s">
        <v>338</v>
      </c>
      <c r="D185" s="229" t="s">
        <v>221</v>
      </c>
      <c r="E185" s="230" t="s">
        <v>339</v>
      </c>
      <c r="F185" s="231" t="s">
        <v>340</v>
      </c>
      <c r="G185" s="232" t="s">
        <v>173</v>
      </c>
      <c r="H185" s="233">
        <v>1</v>
      </c>
      <c r="I185" s="234"/>
      <c r="J185" s="235">
        <f>ROUND(I185*H185,2)</f>
        <v>0</v>
      </c>
      <c r="K185" s="231" t="s">
        <v>1</v>
      </c>
      <c r="L185" s="236"/>
      <c r="M185" s="237" t="s">
        <v>1</v>
      </c>
      <c r="N185" s="238" t="s">
        <v>38</v>
      </c>
      <c r="O185" s="82"/>
      <c r="P185" s="225">
        <f>O185*H185</f>
        <v>0</v>
      </c>
      <c r="Q185" s="225">
        <v>0.033000000000000002</v>
      </c>
      <c r="R185" s="225">
        <f>Q185*H185</f>
        <v>0.033000000000000002</v>
      </c>
      <c r="S185" s="225">
        <v>0</v>
      </c>
      <c r="T185" s="226">
        <f>S185*H185</f>
        <v>0</v>
      </c>
      <c r="AR185" s="227" t="s">
        <v>224</v>
      </c>
      <c r="AT185" s="227" t="s">
        <v>221</v>
      </c>
      <c r="AU185" s="227" t="s">
        <v>83</v>
      </c>
      <c r="AY185" s="13" t="s">
        <v>120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3" t="s">
        <v>81</v>
      </c>
      <c r="BK185" s="228">
        <f>ROUND(I185*H185,2)</f>
        <v>0</v>
      </c>
      <c r="BL185" s="13" t="s">
        <v>218</v>
      </c>
      <c r="BM185" s="227" t="s">
        <v>341</v>
      </c>
    </row>
    <row r="186" s="1" customFormat="1" ht="24" customHeight="1">
      <c r="B186" s="34"/>
      <c r="C186" s="216" t="s">
        <v>342</v>
      </c>
      <c r="D186" s="216" t="s">
        <v>124</v>
      </c>
      <c r="E186" s="217" t="s">
        <v>343</v>
      </c>
      <c r="F186" s="218" t="s">
        <v>344</v>
      </c>
      <c r="G186" s="219" t="s">
        <v>173</v>
      </c>
      <c r="H186" s="220">
        <v>1</v>
      </c>
      <c r="I186" s="221"/>
      <c r="J186" s="222">
        <f>ROUND(I186*H186,2)</f>
        <v>0</v>
      </c>
      <c r="K186" s="218" t="s">
        <v>1</v>
      </c>
      <c r="L186" s="39"/>
      <c r="M186" s="223" t="s">
        <v>1</v>
      </c>
      <c r="N186" s="224" t="s">
        <v>38</v>
      </c>
      <c r="O186" s="82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AR186" s="227" t="s">
        <v>218</v>
      </c>
      <c r="AT186" s="227" t="s">
        <v>124</v>
      </c>
      <c r="AU186" s="227" t="s">
        <v>83</v>
      </c>
      <c r="AY186" s="13" t="s">
        <v>120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3" t="s">
        <v>81</v>
      </c>
      <c r="BK186" s="228">
        <f>ROUND(I186*H186,2)</f>
        <v>0</v>
      </c>
      <c r="BL186" s="13" t="s">
        <v>218</v>
      </c>
      <c r="BM186" s="227" t="s">
        <v>345</v>
      </c>
    </row>
    <row r="187" s="1" customFormat="1" ht="16.5" customHeight="1">
      <c r="B187" s="34"/>
      <c r="C187" s="229" t="s">
        <v>346</v>
      </c>
      <c r="D187" s="229" t="s">
        <v>221</v>
      </c>
      <c r="E187" s="230" t="s">
        <v>347</v>
      </c>
      <c r="F187" s="231" t="s">
        <v>348</v>
      </c>
      <c r="G187" s="232" t="s">
        <v>173</v>
      </c>
      <c r="H187" s="233">
        <v>1</v>
      </c>
      <c r="I187" s="234"/>
      <c r="J187" s="235">
        <f>ROUND(I187*H187,2)</f>
        <v>0</v>
      </c>
      <c r="K187" s="231" t="s">
        <v>1</v>
      </c>
      <c r="L187" s="236"/>
      <c r="M187" s="237" t="s">
        <v>1</v>
      </c>
      <c r="N187" s="238" t="s">
        <v>38</v>
      </c>
      <c r="O187" s="82"/>
      <c r="P187" s="225">
        <f>O187*H187</f>
        <v>0</v>
      </c>
      <c r="Q187" s="225">
        <v>0.033000000000000002</v>
      </c>
      <c r="R187" s="225">
        <f>Q187*H187</f>
        <v>0.033000000000000002</v>
      </c>
      <c r="S187" s="225">
        <v>0</v>
      </c>
      <c r="T187" s="226">
        <f>S187*H187</f>
        <v>0</v>
      </c>
      <c r="AR187" s="227" t="s">
        <v>224</v>
      </c>
      <c r="AT187" s="227" t="s">
        <v>221</v>
      </c>
      <c r="AU187" s="227" t="s">
        <v>83</v>
      </c>
      <c r="AY187" s="13" t="s">
        <v>120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3" t="s">
        <v>81</v>
      </c>
      <c r="BK187" s="228">
        <f>ROUND(I187*H187,2)</f>
        <v>0</v>
      </c>
      <c r="BL187" s="13" t="s">
        <v>218</v>
      </c>
      <c r="BM187" s="227" t="s">
        <v>349</v>
      </c>
    </row>
    <row r="188" s="1" customFormat="1" ht="24" customHeight="1">
      <c r="B188" s="34"/>
      <c r="C188" s="216" t="s">
        <v>350</v>
      </c>
      <c r="D188" s="216" t="s">
        <v>124</v>
      </c>
      <c r="E188" s="217" t="s">
        <v>343</v>
      </c>
      <c r="F188" s="218" t="s">
        <v>344</v>
      </c>
      <c r="G188" s="219" t="s">
        <v>173</v>
      </c>
      <c r="H188" s="220">
        <v>1</v>
      </c>
      <c r="I188" s="221"/>
      <c r="J188" s="222">
        <f>ROUND(I188*H188,2)</f>
        <v>0</v>
      </c>
      <c r="K188" s="218" t="s">
        <v>1</v>
      </c>
      <c r="L188" s="39"/>
      <c r="M188" s="223" t="s">
        <v>1</v>
      </c>
      <c r="N188" s="224" t="s">
        <v>38</v>
      </c>
      <c r="O188" s="82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AR188" s="227" t="s">
        <v>218</v>
      </c>
      <c r="AT188" s="227" t="s">
        <v>124</v>
      </c>
      <c r="AU188" s="227" t="s">
        <v>83</v>
      </c>
      <c r="AY188" s="13" t="s">
        <v>120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3" t="s">
        <v>81</v>
      </c>
      <c r="BK188" s="228">
        <f>ROUND(I188*H188,2)</f>
        <v>0</v>
      </c>
      <c r="BL188" s="13" t="s">
        <v>218</v>
      </c>
      <c r="BM188" s="227" t="s">
        <v>351</v>
      </c>
    </row>
    <row r="189" s="1" customFormat="1" ht="16.5" customHeight="1">
      <c r="B189" s="34"/>
      <c r="C189" s="229" t="s">
        <v>352</v>
      </c>
      <c r="D189" s="229" t="s">
        <v>221</v>
      </c>
      <c r="E189" s="230" t="s">
        <v>353</v>
      </c>
      <c r="F189" s="231" t="s">
        <v>354</v>
      </c>
      <c r="G189" s="232" t="s">
        <v>173</v>
      </c>
      <c r="H189" s="233">
        <v>1</v>
      </c>
      <c r="I189" s="234"/>
      <c r="J189" s="235">
        <f>ROUND(I189*H189,2)</f>
        <v>0</v>
      </c>
      <c r="K189" s="231" t="s">
        <v>1</v>
      </c>
      <c r="L189" s="236"/>
      <c r="M189" s="237" t="s">
        <v>1</v>
      </c>
      <c r="N189" s="238" t="s">
        <v>38</v>
      </c>
      <c r="O189" s="82"/>
      <c r="P189" s="225">
        <f>O189*H189</f>
        <v>0</v>
      </c>
      <c r="Q189" s="225">
        <v>0.033000000000000002</v>
      </c>
      <c r="R189" s="225">
        <f>Q189*H189</f>
        <v>0.033000000000000002</v>
      </c>
      <c r="S189" s="225">
        <v>0</v>
      </c>
      <c r="T189" s="226">
        <f>S189*H189</f>
        <v>0</v>
      </c>
      <c r="AR189" s="227" t="s">
        <v>224</v>
      </c>
      <c r="AT189" s="227" t="s">
        <v>221</v>
      </c>
      <c r="AU189" s="227" t="s">
        <v>83</v>
      </c>
      <c r="AY189" s="13" t="s">
        <v>120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3" t="s">
        <v>81</v>
      </c>
      <c r="BK189" s="228">
        <f>ROUND(I189*H189,2)</f>
        <v>0</v>
      </c>
      <c r="BL189" s="13" t="s">
        <v>218</v>
      </c>
      <c r="BM189" s="227" t="s">
        <v>355</v>
      </c>
    </row>
    <row r="190" s="1" customFormat="1" ht="24" customHeight="1">
      <c r="B190" s="34"/>
      <c r="C190" s="216" t="s">
        <v>356</v>
      </c>
      <c r="D190" s="216" t="s">
        <v>124</v>
      </c>
      <c r="E190" s="217" t="s">
        <v>357</v>
      </c>
      <c r="F190" s="218" t="s">
        <v>358</v>
      </c>
      <c r="G190" s="219" t="s">
        <v>173</v>
      </c>
      <c r="H190" s="220">
        <v>3</v>
      </c>
      <c r="I190" s="221"/>
      <c r="J190" s="222">
        <f>ROUND(I190*H190,2)</f>
        <v>0</v>
      </c>
      <c r="K190" s="218" t="s">
        <v>128</v>
      </c>
      <c r="L190" s="39"/>
      <c r="M190" s="223" t="s">
        <v>1</v>
      </c>
      <c r="N190" s="224" t="s">
        <v>38</v>
      </c>
      <c r="O190" s="82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AR190" s="227" t="s">
        <v>218</v>
      </c>
      <c r="AT190" s="227" t="s">
        <v>124</v>
      </c>
      <c r="AU190" s="227" t="s">
        <v>83</v>
      </c>
      <c r="AY190" s="13" t="s">
        <v>120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3" t="s">
        <v>81</v>
      </c>
      <c r="BK190" s="228">
        <f>ROUND(I190*H190,2)</f>
        <v>0</v>
      </c>
      <c r="BL190" s="13" t="s">
        <v>218</v>
      </c>
      <c r="BM190" s="227" t="s">
        <v>359</v>
      </c>
    </row>
    <row r="191" s="1" customFormat="1" ht="24" customHeight="1">
      <c r="B191" s="34"/>
      <c r="C191" s="229" t="s">
        <v>360</v>
      </c>
      <c r="D191" s="229" t="s">
        <v>221</v>
      </c>
      <c r="E191" s="230" t="s">
        <v>361</v>
      </c>
      <c r="F191" s="231" t="s">
        <v>362</v>
      </c>
      <c r="G191" s="232" t="s">
        <v>173</v>
      </c>
      <c r="H191" s="233">
        <v>3</v>
      </c>
      <c r="I191" s="234"/>
      <c r="J191" s="235">
        <f>ROUND(I191*H191,2)</f>
        <v>0</v>
      </c>
      <c r="K191" s="231" t="s">
        <v>128</v>
      </c>
      <c r="L191" s="236"/>
      <c r="M191" s="237" t="s">
        <v>1</v>
      </c>
      <c r="N191" s="238" t="s">
        <v>38</v>
      </c>
      <c r="O191" s="82"/>
      <c r="P191" s="225">
        <f>O191*H191</f>
        <v>0</v>
      </c>
      <c r="Q191" s="225">
        <v>0.00029999999999999997</v>
      </c>
      <c r="R191" s="225">
        <f>Q191*H191</f>
        <v>0.00089999999999999998</v>
      </c>
      <c r="S191" s="225">
        <v>0</v>
      </c>
      <c r="T191" s="226">
        <f>S191*H191</f>
        <v>0</v>
      </c>
      <c r="AR191" s="227" t="s">
        <v>224</v>
      </c>
      <c r="AT191" s="227" t="s">
        <v>221</v>
      </c>
      <c r="AU191" s="227" t="s">
        <v>83</v>
      </c>
      <c r="AY191" s="13" t="s">
        <v>120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3" t="s">
        <v>81</v>
      </c>
      <c r="BK191" s="228">
        <f>ROUND(I191*H191,2)</f>
        <v>0</v>
      </c>
      <c r="BL191" s="13" t="s">
        <v>218</v>
      </c>
      <c r="BM191" s="227" t="s">
        <v>363</v>
      </c>
    </row>
    <row r="192" s="1" customFormat="1" ht="24" customHeight="1">
      <c r="B192" s="34"/>
      <c r="C192" s="216" t="s">
        <v>364</v>
      </c>
      <c r="D192" s="216" t="s">
        <v>124</v>
      </c>
      <c r="E192" s="217" t="s">
        <v>365</v>
      </c>
      <c r="F192" s="218" t="s">
        <v>366</v>
      </c>
      <c r="G192" s="219" t="s">
        <v>173</v>
      </c>
      <c r="H192" s="220">
        <v>1</v>
      </c>
      <c r="I192" s="221"/>
      <c r="J192" s="222">
        <f>ROUND(I192*H192,2)</f>
        <v>0</v>
      </c>
      <c r="K192" s="218" t="s">
        <v>128</v>
      </c>
      <c r="L192" s="39"/>
      <c r="M192" s="223" t="s">
        <v>1</v>
      </c>
      <c r="N192" s="224" t="s">
        <v>38</v>
      </c>
      <c r="O192" s="82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AR192" s="227" t="s">
        <v>218</v>
      </c>
      <c r="AT192" s="227" t="s">
        <v>124</v>
      </c>
      <c r="AU192" s="227" t="s">
        <v>83</v>
      </c>
      <c r="AY192" s="13" t="s">
        <v>120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3" t="s">
        <v>81</v>
      </c>
      <c r="BK192" s="228">
        <f>ROUND(I192*H192,2)</f>
        <v>0</v>
      </c>
      <c r="BL192" s="13" t="s">
        <v>218</v>
      </c>
      <c r="BM192" s="227" t="s">
        <v>367</v>
      </c>
    </row>
    <row r="193" s="1" customFormat="1" ht="16.5" customHeight="1">
      <c r="B193" s="34"/>
      <c r="C193" s="216" t="s">
        <v>368</v>
      </c>
      <c r="D193" s="216" t="s">
        <v>124</v>
      </c>
      <c r="E193" s="217" t="s">
        <v>369</v>
      </c>
      <c r="F193" s="218" t="s">
        <v>370</v>
      </c>
      <c r="G193" s="219" t="s">
        <v>186</v>
      </c>
      <c r="H193" s="220">
        <v>16</v>
      </c>
      <c r="I193" s="221"/>
      <c r="J193" s="222">
        <f>ROUND(I193*H193,2)</f>
        <v>0</v>
      </c>
      <c r="K193" s="218" t="s">
        <v>128</v>
      </c>
      <c r="L193" s="39"/>
      <c r="M193" s="223" t="s">
        <v>1</v>
      </c>
      <c r="N193" s="224" t="s">
        <v>38</v>
      </c>
      <c r="O193" s="82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AR193" s="227" t="s">
        <v>218</v>
      </c>
      <c r="AT193" s="227" t="s">
        <v>124</v>
      </c>
      <c r="AU193" s="227" t="s">
        <v>83</v>
      </c>
      <c r="AY193" s="13" t="s">
        <v>120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3" t="s">
        <v>81</v>
      </c>
      <c r="BK193" s="228">
        <f>ROUND(I193*H193,2)</f>
        <v>0</v>
      </c>
      <c r="BL193" s="13" t="s">
        <v>218</v>
      </c>
      <c r="BM193" s="227" t="s">
        <v>371</v>
      </c>
    </row>
    <row r="194" s="1" customFormat="1" ht="16.5" customHeight="1">
      <c r="B194" s="34"/>
      <c r="C194" s="229" t="s">
        <v>372</v>
      </c>
      <c r="D194" s="229" t="s">
        <v>221</v>
      </c>
      <c r="E194" s="230" t="s">
        <v>373</v>
      </c>
      <c r="F194" s="231" t="s">
        <v>374</v>
      </c>
      <c r="G194" s="232" t="s">
        <v>186</v>
      </c>
      <c r="H194" s="233">
        <v>16</v>
      </c>
      <c r="I194" s="234"/>
      <c r="J194" s="235">
        <f>ROUND(I194*H194,2)</f>
        <v>0</v>
      </c>
      <c r="K194" s="231" t="s">
        <v>1</v>
      </c>
      <c r="L194" s="236"/>
      <c r="M194" s="237" t="s">
        <v>1</v>
      </c>
      <c r="N194" s="238" t="s">
        <v>38</v>
      </c>
      <c r="O194" s="82"/>
      <c r="P194" s="225">
        <f>O194*H194</f>
        <v>0</v>
      </c>
      <c r="Q194" s="225">
        <v>0.0044999999999999997</v>
      </c>
      <c r="R194" s="225">
        <f>Q194*H194</f>
        <v>0.071999999999999995</v>
      </c>
      <c r="S194" s="225">
        <v>0</v>
      </c>
      <c r="T194" s="226">
        <f>S194*H194</f>
        <v>0</v>
      </c>
      <c r="AR194" s="227" t="s">
        <v>224</v>
      </c>
      <c r="AT194" s="227" t="s">
        <v>221</v>
      </c>
      <c r="AU194" s="227" t="s">
        <v>83</v>
      </c>
      <c r="AY194" s="13" t="s">
        <v>120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3" t="s">
        <v>81</v>
      </c>
      <c r="BK194" s="228">
        <f>ROUND(I194*H194,2)</f>
        <v>0</v>
      </c>
      <c r="BL194" s="13" t="s">
        <v>218</v>
      </c>
      <c r="BM194" s="227" t="s">
        <v>375</v>
      </c>
    </row>
    <row r="195" s="1" customFormat="1" ht="16.5" customHeight="1">
      <c r="B195" s="34"/>
      <c r="C195" s="216" t="s">
        <v>376</v>
      </c>
      <c r="D195" s="216" t="s">
        <v>124</v>
      </c>
      <c r="E195" s="217" t="s">
        <v>377</v>
      </c>
      <c r="F195" s="218" t="s">
        <v>378</v>
      </c>
      <c r="G195" s="219" t="s">
        <v>186</v>
      </c>
      <c r="H195" s="220">
        <v>16</v>
      </c>
      <c r="I195" s="221"/>
      <c r="J195" s="222">
        <f>ROUND(I195*H195,2)</f>
        <v>0</v>
      </c>
      <c r="K195" s="218" t="s">
        <v>128</v>
      </c>
      <c r="L195" s="39"/>
      <c r="M195" s="223" t="s">
        <v>1</v>
      </c>
      <c r="N195" s="224" t="s">
        <v>38</v>
      </c>
      <c r="O195" s="82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AR195" s="227" t="s">
        <v>218</v>
      </c>
      <c r="AT195" s="227" t="s">
        <v>124</v>
      </c>
      <c r="AU195" s="227" t="s">
        <v>83</v>
      </c>
      <c r="AY195" s="13" t="s">
        <v>120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3" t="s">
        <v>81</v>
      </c>
      <c r="BK195" s="228">
        <f>ROUND(I195*H195,2)</f>
        <v>0</v>
      </c>
      <c r="BL195" s="13" t="s">
        <v>218</v>
      </c>
      <c r="BM195" s="227" t="s">
        <v>379</v>
      </c>
    </row>
    <row r="196" s="1" customFormat="1" ht="16.5" customHeight="1">
      <c r="B196" s="34"/>
      <c r="C196" s="229" t="s">
        <v>380</v>
      </c>
      <c r="D196" s="229" t="s">
        <v>221</v>
      </c>
      <c r="E196" s="230" t="s">
        <v>381</v>
      </c>
      <c r="F196" s="231" t="s">
        <v>382</v>
      </c>
      <c r="G196" s="232" t="s">
        <v>186</v>
      </c>
      <c r="H196" s="233">
        <v>16</v>
      </c>
      <c r="I196" s="234"/>
      <c r="J196" s="235">
        <f>ROUND(I196*H196,2)</f>
        <v>0</v>
      </c>
      <c r="K196" s="231" t="s">
        <v>1</v>
      </c>
      <c r="L196" s="236"/>
      <c r="M196" s="237" t="s">
        <v>1</v>
      </c>
      <c r="N196" s="238" t="s">
        <v>38</v>
      </c>
      <c r="O196" s="82"/>
      <c r="P196" s="225">
        <f>O196*H196</f>
        <v>0</v>
      </c>
      <c r="Q196" s="225">
        <v>0.00064999999999999997</v>
      </c>
      <c r="R196" s="225">
        <f>Q196*H196</f>
        <v>0.0104</v>
      </c>
      <c r="S196" s="225">
        <v>0</v>
      </c>
      <c r="T196" s="226">
        <f>S196*H196</f>
        <v>0</v>
      </c>
      <c r="AR196" s="227" t="s">
        <v>224</v>
      </c>
      <c r="AT196" s="227" t="s">
        <v>221</v>
      </c>
      <c r="AU196" s="227" t="s">
        <v>83</v>
      </c>
      <c r="AY196" s="13" t="s">
        <v>120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3" t="s">
        <v>81</v>
      </c>
      <c r="BK196" s="228">
        <f>ROUND(I196*H196,2)</f>
        <v>0</v>
      </c>
      <c r="BL196" s="13" t="s">
        <v>218</v>
      </c>
      <c r="BM196" s="227" t="s">
        <v>383</v>
      </c>
    </row>
    <row r="197" s="1" customFormat="1" ht="24" customHeight="1">
      <c r="B197" s="34"/>
      <c r="C197" s="216" t="s">
        <v>384</v>
      </c>
      <c r="D197" s="216" t="s">
        <v>124</v>
      </c>
      <c r="E197" s="217" t="s">
        <v>385</v>
      </c>
      <c r="F197" s="218" t="s">
        <v>386</v>
      </c>
      <c r="G197" s="219" t="s">
        <v>173</v>
      </c>
      <c r="H197" s="220">
        <v>14</v>
      </c>
      <c r="I197" s="221"/>
      <c r="J197" s="222">
        <f>ROUND(I197*H197,2)</f>
        <v>0</v>
      </c>
      <c r="K197" s="218" t="s">
        <v>128</v>
      </c>
      <c r="L197" s="39"/>
      <c r="M197" s="223" t="s">
        <v>1</v>
      </c>
      <c r="N197" s="224" t="s">
        <v>38</v>
      </c>
      <c r="O197" s="82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AR197" s="227" t="s">
        <v>218</v>
      </c>
      <c r="AT197" s="227" t="s">
        <v>124</v>
      </c>
      <c r="AU197" s="227" t="s">
        <v>83</v>
      </c>
      <c r="AY197" s="13" t="s">
        <v>120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3" t="s">
        <v>81</v>
      </c>
      <c r="BK197" s="228">
        <f>ROUND(I197*H197,2)</f>
        <v>0</v>
      </c>
      <c r="BL197" s="13" t="s">
        <v>218</v>
      </c>
      <c r="BM197" s="227" t="s">
        <v>387</v>
      </c>
    </row>
    <row r="198" s="1" customFormat="1" ht="16.5" customHeight="1">
      <c r="B198" s="34"/>
      <c r="C198" s="229" t="s">
        <v>388</v>
      </c>
      <c r="D198" s="229" t="s">
        <v>221</v>
      </c>
      <c r="E198" s="230" t="s">
        <v>389</v>
      </c>
      <c r="F198" s="231" t="s">
        <v>390</v>
      </c>
      <c r="G198" s="232" t="s">
        <v>173</v>
      </c>
      <c r="H198" s="233">
        <v>14</v>
      </c>
      <c r="I198" s="234"/>
      <c r="J198" s="235">
        <f>ROUND(I198*H198,2)</f>
        <v>0</v>
      </c>
      <c r="K198" s="231" t="s">
        <v>128</v>
      </c>
      <c r="L198" s="236"/>
      <c r="M198" s="237" t="s">
        <v>1</v>
      </c>
      <c r="N198" s="238" t="s">
        <v>38</v>
      </c>
      <c r="O198" s="82"/>
      <c r="P198" s="225">
        <f>O198*H198</f>
        <v>0</v>
      </c>
      <c r="Q198" s="225">
        <v>0.00013999999999999999</v>
      </c>
      <c r="R198" s="225">
        <f>Q198*H198</f>
        <v>0.0019599999999999999</v>
      </c>
      <c r="S198" s="225">
        <v>0</v>
      </c>
      <c r="T198" s="226">
        <f>S198*H198</f>
        <v>0</v>
      </c>
      <c r="AR198" s="227" t="s">
        <v>224</v>
      </c>
      <c r="AT198" s="227" t="s">
        <v>221</v>
      </c>
      <c r="AU198" s="227" t="s">
        <v>83</v>
      </c>
      <c r="AY198" s="13" t="s">
        <v>120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3" t="s">
        <v>81</v>
      </c>
      <c r="BK198" s="228">
        <f>ROUND(I198*H198,2)</f>
        <v>0</v>
      </c>
      <c r="BL198" s="13" t="s">
        <v>218</v>
      </c>
      <c r="BM198" s="227" t="s">
        <v>391</v>
      </c>
    </row>
    <row r="199" s="1" customFormat="1" ht="24" customHeight="1">
      <c r="B199" s="34"/>
      <c r="C199" s="216" t="s">
        <v>392</v>
      </c>
      <c r="D199" s="216" t="s">
        <v>124</v>
      </c>
      <c r="E199" s="217" t="s">
        <v>393</v>
      </c>
      <c r="F199" s="218" t="s">
        <v>394</v>
      </c>
      <c r="G199" s="219" t="s">
        <v>173</v>
      </c>
      <c r="H199" s="220">
        <v>6</v>
      </c>
      <c r="I199" s="221"/>
      <c r="J199" s="222">
        <f>ROUND(I199*H199,2)</f>
        <v>0</v>
      </c>
      <c r="K199" s="218" t="s">
        <v>128</v>
      </c>
      <c r="L199" s="39"/>
      <c r="M199" s="223" t="s">
        <v>1</v>
      </c>
      <c r="N199" s="224" t="s">
        <v>38</v>
      </c>
      <c r="O199" s="82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AR199" s="227" t="s">
        <v>218</v>
      </c>
      <c r="AT199" s="227" t="s">
        <v>124</v>
      </c>
      <c r="AU199" s="227" t="s">
        <v>83</v>
      </c>
      <c r="AY199" s="13" t="s">
        <v>120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3" t="s">
        <v>81</v>
      </c>
      <c r="BK199" s="228">
        <f>ROUND(I199*H199,2)</f>
        <v>0</v>
      </c>
      <c r="BL199" s="13" t="s">
        <v>218</v>
      </c>
      <c r="BM199" s="227" t="s">
        <v>395</v>
      </c>
    </row>
    <row r="200" s="1" customFormat="1" ht="16.5" customHeight="1">
      <c r="B200" s="34"/>
      <c r="C200" s="229" t="s">
        <v>396</v>
      </c>
      <c r="D200" s="229" t="s">
        <v>221</v>
      </c>
      <c r="E200" s="230" t="s">
        <v>397</v>
      </c>
      <c r="F200" s="231" t="s">
        <v>398</v>
      </c>
      <c r="G200" s="232" t="s">
        <v>173</v>
      </c>
      <c r="H200" s="233">
        <v>6</v>
      </c>
      <c r="I200" s="234"/>
      <c r="J200" s="235">
        <f>ROUND(I200*H200,2)</f>
        <v>0</v>
      </c>
      <c r="K200" s="231" t="s">
        <v>128</v>
      </c>
      <c r="L200" s="236"/>
      <c r="M200" s="237" t="s">
        <v>1</v>
      </c>
      <c r="N200" s="238" t="s">
        <v>38</v>
      </c>
      <c r="O200" s="82"/>
      <c r="P200" s="225">
        <f>O200*H200</f>
        <v>0</v>
      </c>
      <c r="Q200" s="225">
        <v>0.00020000000000000001</v>
      </c>
      <c r="R200" s="225">
        <f>Q200*H200</f>
        <v>0.0012000000000000001</v>
      </c>
      <c r="S200" s="225">
        <v>0</v>
      </c>
      <c r="T200" s="226">
        <f>S200*H200</f>
        <v>0</v>
      </c>
      <c r="AR200" s="227" t="s">
        <v>224</v>
      </c>
      <c r="AT200" s="227" t="s">
        <v>221</v>
      </c>
      <c r="AU200" s="227" t="s">
        <v>83</v>
      </c>
      <c r="AY200" s="13" t="s">
        <v>120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3" t="s">
        <v>81</v>
      </c>
      <c r="BK200" s="228">
        <f>ROUND(I200*H200,2)</f>
        <v>0</v>
      </c>
      <c r="BL200" s="13" t="s">
        <v>218</v>
      </c>
      <c r="BM200" s="227" t="s">
        <v>399</v>
      </c>
    </row>
    <row r="201" s="1" customFormat="1" ht="16.5" customHeight="1">
      <c r="B201" s="34"/>
      <c r="C201" s="216" t="s">
        <v>400</v>
      </c>
      <c r="D201" s="216" t="s">
        <v>124</v>
      </c>
      <c r="E201" s="217" t="s">
        <v>401</v>
      </c>
      <c r="F201" s="218" t="s">
        <v>402</v>
      </c>
      <c r="G201" s="219" t="s">
        <v>173</v>
      </c>
      <c r="H201" s="220">
        <v>50</v>
      </c>
      <c r="I201" s="221"/>
      <c r="J201" s="222">
        <f>ROUND(I201*H201,2)</f>
        <v>0</v>
      </c>
      <c r="K201" s="218" t="s">
        <v>1</v>
      </c>
      <c r="L201" s="39"/>
      <c r="M201" s="223" t="s">
        <v>1</v>
      </c>
      <c r="N201" s="224" t="s">
        <v>38</v>
      </c>
      <c r="O201" s="82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AR201" s="227" t="s">
        <v>218</v>
      </c>
      <c r="AT201" s="227" t="s">
        <v>124</v>
      </c>
      <c r="AU201" s="227" t="s">
        <v>83</v>
      </c>
      <c r="AY201" s="13" t="s">
        <v>120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3" t="s">
        <v>81</v>
      </c>
      <c r="BK201" s="228">
        <f>ROUND(I201*H201,2)</f>
        <v>0</v>
      </c>
      <c r="BL201" s="13" t="s">
        <v>218</v>
      </c>
      <c r="BM201" s="227" t="s">
        <v>403</v>
      </c>
    </row>
    <row r="202" s="1" customFormat="1" ht="16.5" customHeight="1">
      <c r="B202" s="34"/>
      <c r="C202" s="229" t="s">
        <v>404</v>
      </c>
      <c r="D202" s="229" t="s">
        <v>221</v>
      </c>
      <c r="E202" s="230" t="s">
        <v>405</v>
      </c>
      <c r="F202" s="231" t="s">
        <v>406</v>
      </c>
      <c r="G202" s="232" t="s">
        <v>173</v>
      </c>
      <c r="H202" s="233">
        <v>50</v>
      </c>
      <c r="I202" s="234"/>
      <c r="J202" s="235">
        <f>ROUND(I202*H202,2)</f>
        <v>0</v>
      </c>
      <c r="K202" s="231" t="s">
        <v>1</v>
      </c>
      <c r="L202" s="236"/>
      <c r="M202" s="237" t="s">
        <v>1</v>
      </c>
      <c r="N202" s="238" t="s">
        <v>38</v>
      </c>
      <c r="O202" s="82"/>
      <c r="P202" s="225">
        <f>O202*H202</f>
        <v>0</v>
      </c>
      <c r="Q202" s="225">
        <v>6.9999999999999994E-05</v>
      </c>
      <c r="R202" s="225">
        <f>Q202*H202</f>
        <v>0.0034999999999999996</v>
      </c>
      <c r="S202" s="225">
        <v>0</v>
      </c>
      <c r="T202" s="226">
        <f>S202*H202</f>
        <v>0</v>
      </c>
      <c r="AR202" s="227" t="s">
        <v>224</v>
      </c>
      <c r="AT202" s="227" t="s">
        <v>221</v>
      </c>
      <c r="AU202" s="227" t="s">
        <v>83</v>
      </c>
      <c r="AY202" s="13" t="s">
        <v>120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3" t="s">
        <v>81</v>
      </c>
      <c r="BK202" s="228">
        <f>ROUND(I202*H202,2)</f>
        <v>0</v>
      </c>
      <c r="BL202" s="13" t="s">
        <v>218</v>
      </c>
      <c r="BM202" s="227" t="s">
        <v>407</v>
      </c>
    </row>
    <row r="203" s="11" customFormat="1" ht="25.92" customHeight="1">
      <c r="B203" s="200"/>
      <c r="C203" s="201"/>
      <c r="D203" s="202" t="s">
        <v>72</v>
      </c>
      <c r="E203" s="203" t="s">
        <v>221</v>
      </c>
      <c r="F203" s="203" t="s">
        <v>408</v>
      </c>
      <c r="G203" s="201"/>
      <c r="H203" s="201"/>
      <c r="I203" s="204"/>
      <c r="J203" s="205">
        <f>BK203</f>
        <v>0</v>
      </c>
      <c r="K203" s="201"/>
      <c r="L203" s="206"/>
      <c r="M203" s="207"/>
      <c r="N203" s="208"/>
      <c r="O203" s="208"/>
      <c r="P203" s="209">
        <f>P204</f>
        <v>0</v>
      </c>
      <c r="Q203" s="208"/>
      <c r="R203" s="209">
        <f>R204</f>
        <v>0</v>
      </c>
      <c r="S203" s="208"/>
      <c r="T203" s="210">
        <f>T204</f>
        <v>0</v>
      </c>
      <c r="AR203" s="211" t="s">
        <v>409</v>
      </c>
      <c r="AT203" s="212" t="s">
        <v>72</v>
      </c>
      <c r="AU203" s="212" t="s">
        <v>73</v>
      </c>
      <c r="AY203" s="211" t="s">
        <v>120</v>
      </c>
      <c r="BK203" s="213">
        <f>BK204</f>
        <v>0</v>
      </c>
    </row>
    <row r="204" s="11" customFormat="1" ht="22.8" customHeight="1">
      <c r="B204" s="200"/>
      <c r="C204" s="201"/>
      <c r="D204" s="202" t="s">
        <v>72</v>
      </c>
      <c r="E204" s="214" t="s">
        <v>410</v>
      </c>
      <c r="F204" s="214" t="s">
        <v>411</v>
      </c>
      <c r="G204" s="201"/>
      <c r="H204" s="201"/>
      <c r="I204" s="204"/>
      <c r="J204" s="215">
        <f>BK204</f>
        <v>0</v>
      </c>
      <c r="K204" s="201"/>
      <c r="L204" s="206"/>
      <c r="M204" s="207"/>
      <c r="N204" s="208"/>
      <c r="O204" s="208"/>
      <c r="P204" s="209">
        <f>P205</f>
        <v>0</v>
      </c>
      <c r="Q204" s="208"/>
      <c r="R204" s="209">
        <f>R205</f>
        <v>0</v>
      </c>
      <c r="S204" s="208"/>
      <c r="T204" s="210">
        <f>T205</f>
        <v>0</v>
      </c>
      <c r="AR204" s="211" t="s">
        <v>409</v>
      </c>
      <c r="AT204" s="212" t="s">
        <v>72</v>
      </c>
      <c r="AU204" s="212" t="s">
        <v>81</v>
      </c>
      <c r="AY204" s="211" t="s">
        <v>120</v>
      </c>
      <c r="BK204" s="213">
        <f>BK205</f>
        <v>0</v>
      </c>
    </row>
    <row r="205" s="1" customFormat="1" ht="24" customHeight="1">
      <c r="B205" s="34"/>
      <c r="C205" s="216" t="s">
        <v>412</v>
      </c>
      <c r="D205" s="216" t="s">
        <v>124</v>
      </c>
      <c r="E205" s="217" t="s">
        <v>413</v>
      </c>
      <c r="F205" s="218" t="s">
        <v>414</v>
      </c>
      <c r="G205" s="219" t="s">
        <v>127</v>
      </c>
      <c r="H205" s="220">
        <v>1.2</v>
      </c>
      <c r="I205" s="221"/>
      <c r="J205" s="222">
        <f>ROUND(I205*H205,2)</f>
        <v>0</v>
      </c>
      <c r="K205" s="218" t="s">
        <v>1</v>
      </c>
      <c r="L205" s="39"/>
      <c r="M205" s="223" t="s">
        <v>1</v>
      </c>
      <c r="N205" s="224" t="s">
        <v>38</v>
      </c>
      <c r="O205" s="82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AR205" s="227" t="s">
        <v>415</v>
      </c>
      <c r="AT205" s="227" t="s">
        <v>124</v>
      </c>
      <c r="AU205" s="227" t="s">
        <v>83</v>
      </c>
      <c r="AY205" s="13" t="s">
        <v>120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3" t="s">
        <v>81</v>
      </c>
      <c r="BK205" s="228">
        <f>ROUND(I205*H205,2)</f>
        <v>0</v>
      </c>
      <c r="BL205" s="13" t="s">
        <v>415</v>
      </c>
      <c r="BM205" s="227" t="s">
        <v>416</v>
      </c>
    </row>
    <row r="206" s="11" customFormat="1" ht="25.92" customHeight="1">
      <c r="B206" s="200"/>
      <c r="C206" s="201"/>
      <c r="D206" s="202" t="s">
        <v>72</v>
      </c>
      <c r="E206" s="203" t="s">
        <v>417</v>
      </c>
      <c r="F206" s="203" t="s">
        <v>418</v>
      </c>
      <c r="G206" s="201"/>
      <c r="H206" s="201"/>
      <c r="I206" s="204"/>
      <c r="J206" s="205">
        <f>BK206</f>
        <v>0</v>
      </c>
      <c r="K206" s="201"/>
      <c r="L206" s="206"/>
      <c r="M206" s="207"/>
      <c r="N206" s="208"/>
      <c r="O206" s="208"/>
      <c r="P206" s="209">
        <f>SUM(P207:P209)</f>
        <v>0</v>
      </c>
      <c r="Q206" s="208"/>
      <c r="R206" s="209">
        <f>SUM(R207:R209)</f>
        <v>0</v>
      </c>
      <c r="S206" s="208"/>
      <c r="T206" s="210">
        <f>SUM(T207:T209)</f>
        <v>0</v>
      </c>
      <c r="AR206" s="211" t="s">
        <v>129</v>
      </c>
      <c r="AT206" s="212" t="s">
        <v>72</v>
      </c>
      <c r="AU206" s="212" t="s">
        <v>73</v>
      </c>
      <c r="AY206" s="211" t="s">
        <v>120</v>
      </c>
      <c r="BK206" s="213">
        <f>SUM(BK207:BK209)</f>
        <v>0</v>
      </c>
    </row>
    <row r="207" s="1" customFormat="1" ht="24" customHeight="1">
      <c r="B207" s="34"/>
      <c r="C207" s="216" t="s">
        <v>419</v>
      </c>
      <c r="D207" s="216" t="s">
        <v>124</v>
      </c>
      <c r="E207" s="217" t="s">
        <v>420</v>
      </c>
      <c r="F207" s="218" t="s">
        <v>421</v>
      </c>
      <c r="G207" s="219" t="s">
        <v>422</v>
      </c>
      <c r="H207" s="220">
        <v>8</v>
      </c>
      <c r="I207" s="221"/>
      <c r="J207" s="222">
        <f>ROUND(I207*H207,2)</f>
        <v>0</v>
      </c>
      <c r="K207" s="218" t="s">
        <v>128</v>
      </c>
      <c r="L207" s="39"/>
      <c r="M207" s="223" t="s">
        <v>1</v>
      </c>
      <c r="N207" s="224" t="s">
        <v>38</v>
      </c>
      <c r="O207" s="82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AR207" s="227" t="s">
        <v>320</v>
      </c>
      <c r="AT207" s="227" t="s">
        <v>124</v>
      </c>
      <c r="AU207" s="227" t="s">
        <v>81</v>
      </c>
      <c r="AY207" s="13" t="s">
        <v>120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3" t="s">
        <v>81</v>
      </c>
      <c r="BK207" s="228">
        <f>ROUND(I207*H207,2)</f>
        <v>0</v>
      </c>
      <c r="BL207" s="13" t="s">
        <v>320</v>
      </c>
      <c r="BM207" s="227" t="s">
        <v>423</v>
      </c>
    </row>
    <row r="208" s="1" customFormat="1" ht="16.5" customHeight="1">
      <c r="B208" s="34"/>
      <c r="C208" s="216" t="s">
        <v>424</v>
      </c>
      <c r="D208" s="216" t="s">
        <v>124</v>
      </c>
      <c r="E208" s="217" t="s">
        <v>425</v>
      </c>
      <c r="F208" s="218" t="s">
        <v>426</v>
      </c>
      <c r="G208" s="219" t="s">
        <v>422</v>
      </c>
      <c r="H208" s="220">
        <v>8</v>
      </c>
      <c r="I208" s="221"/>
      <c r="J208" s="222">
        <f>ROUND(I208*H208,2)</f>
        <v>0</v>
      </c>
      <c r="K208" s="218" t="s">
        <v>128</v>
      </c>
      <c r="L208" s="39"/>
      <c r="M208" s="223" t="s">
        <v>1</v>
      </c>
      <c r="N208" s="224" t="s">
        <v>38</v>
      </c>
      <c r="O208" s="82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AR208" s="227" t="s">
        <v>320</v>
      </c>
      <c r="AT208" s="227" t="s">
        <v>124</v>
      </c>
      <c r="AU208" s="227" t="s">
        <v>81</v>
      </c>
      <c r="AY208" s="13" t="s">
        <v>120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3" t="s">
        <v>81</v>
      </c>
      <c r="BK208" s="228">
        <f>ROUND(I208*H208,2)</f>
        <v>0</v>
      </c>
      <c r="BL208" s="13" t="s">
        <v>320</v>
      </c>
      <c r="BM208" s="227" t="s">
        <v>427</v>
      </c>
    </row>
    <row r="209" s="1" customFormat="1" ht="16.5" customHeight="1">
      <c r="B209" s="34"/>
      <c r="C209" s="216" t="s">
        <v>121</v>
      </c>
      <c r="D209" s="216" t="s">
        <v>124</v>
      </c>
      <c r="E209" s="217" t="s">
        <v>428</v>
      </c>
      <c r="F209" s="218" t="s">
        <v>429</v>
      </c>
      <c r="G209" s="219" t="s">
        <v>422</v>
      </c>
      <c r="H209" s="220">
        <v>14</v>
      </c>
      <c r="I209" s="221"/>
      <c r="J209" s="222">
        <f>ROUND(I209*H209,2)</f>
        <v>0</v>
      </c>
      <c r="K209" s="218" t="s">
        <v>128</v>
      </c>
      <c r="L209" s="39"/>
      <c r="M209" s="223" t="s">
        <v>1</v>
      </c>
      <c r="N209" s="224" t="s">
        <v>38</v>
      </c>
      <c r="O209" s="82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AR209" s="227" t="s">
        <v>320</v>
      </c>
      <c r="AT209" s="227" t="s">
        <v>124</v>
      </c>
      <c r="AU209" s="227" t="s">
        <v>81</v>
      </c>
      <c r="AY209" s="13" t="s">
        <v>120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3" t="s">
        <v>81</v>
      </c>
      <c r="BK209" s="228">
        <f>ROUND(I209*H209,2)</f>
        <v>0</v>
      </c>
      <c r="BL209" s="13" t="s">
        <v>320</v>
      </c>
      <c r="BM209" s="227" t="s">
        <v>430</v>
      </c>
    </row>
    <row r="210" s="11" customFormat="1" ht="25.92" customHeight="1">
      <c r="B210" s="200"/>
      <c r="C210" s="201"/>
      <c r="D210" s="202" t="s">
        <v>72</v>
      </c>
      <c r="E210" s="203" t="s">
        <v>431</v>
      </c>
      <c r="F210" s="203" t="s">
        <v>432</v>
      </c>
      <c r="G210" s="201"/>
      <c r="H210" s="201"/>
      <c r="I210" s="204"/>
      <c r="J210" s="205">
        <f>BK210</f>
        <v>0</v>
      </c>
      <c r="K210" s="201"/>
      <c r="L210" s="206"/>
      <c r="M210" s="207"/>
      <c r="N210" s="208"/>
      <c r="O210" s="208"/>
      <c r="P210" s="209">
        <f>P211+P214+P216</f>
        <v>0</v>
      </c>
      <c r="Q210" s="208"/>
      <c r="R210" s="209">
        <f>R211+R214+R216</f>
        <v>0</v>
      </c>
      <c r="S210" s="208"/>
      <c r="T210" s="210">
        <f>T211+T214+T216</f>
        <v>0</v>
      </c>
      <c r="AR210" s="211" t="s">
        <v>433</v>
      </c>
      <c r="AT210" s="212" t="s">
        <v>72</v>
      </c>
      <c r="AU210" s="212" t="s">
        <v>73</v>
      </c>
      <c r="AY210" s="211" t="s">
        <v>120</v>
      </c>
      <c r="BK210" s="213">
        <f>BK211+BK214+BK216</f>
        <v>0</v>
      </c>
    </row>
    <row r="211" s="11" customFormat="1" ht="22.8" customHeight="1">
      <c r="B211" s="200"/>
      <c r="C211" s="201"/>
      <c r="D211" s="202" t="s">
        <v>72</v>
      </c>
      <c r="E211" s="214" t="s">
        <v>434</v>
      </c>
      <c r="F211" s="214" t="s">
        <v>435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SUM(P212:P213)</f>
        <v>0</v>
      </c>
      <c r="Q211" s="208"/>
      <c r="R211" s="209">
        <f>SUM(R212:R213)</f>
        <v>0</v>
      </c>
      <c r="S211" s="208"/>
      <c r="T211" s="210">
        <f>SUM(T212:T213)</f>
        <v>0</v>
      </c>
      <c r="AR211" s="211" t="s">
        <v>433</v>
      </c>
      <c r="AT211" s="212" t="s">
        <v>72</v>
      </c>
      <c r="AU211" s="212" t="s">
        <v>81</v>
      </c>
      <c r="AY211" s="211" t="s">
        <v>120</v>
      </c>
      <c r="BK211" s="213">
        <f>SUM(BK212:BK213)</f>
        <v>0</v>
      </c>
    </row>
    <row r="212" s="1" customFormat="1" ht="16.5" customHeight="1">
      <c r="B212" s="34"/>
      <c r="C212" s="216" t="s">
        <v>436</v>
      </c>
      <c r="D212" s="216" t="s">
        <v>124</v>
      </c>
      <c r="E212" s="217" t="s">
        <v>437</v>
      </c>
      <c r="F212" s="218" t="s">
        <v>438</v>
      </c>
      <c r="G212" s="219" t="s">
        <v>439</v>
      </c>
      <c r="H212" s="220">
        <v>1</v>
      </c>
      <c r="I212" s="221"/>
      <c r="J212" s="222">
        <f>ROUND(I212*H212,2)</f>
        <v>0</v>
      </c>
      <c r="K212" s="218" t="s">
        <v>128</v>
      </c>
      <c r="L212" s="39"/>
      <c r="M212" s="223" t="s">
        <v>1</v>
      </c>
      <c r="N212" s="224" t="s">
        <v>38</v>
      </c>
      <c r="O212" s="82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AR212" s="227" t="s">
        <v>440</v>
      </c>
      <c r="AT212" s="227" t="s">
        <v>124</v>
      </c>
      <c r="AU212" s="227" t="s">
        <v>83</v>
      </c>
      <c r="AY212" s="13" t="s">
        <v>120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3" t="s">
        <v>81</v>
      </c>
      <c r="BK212" s="228">
        <f>ROUND(I212*H212,2)</f>
        <v>0</v>
      </c>
      <c r="BL212" s="13" t="s">
        <v>440</v>
      </c>
      <c r="BM212" s="227" t="s">
        <v>441</v>
      </c>
    </row>
    <row r="213" s="1" customFormat="1" ht="16.5" customHeight="1">
      <c r="B213" s="34"/>
      <c r="C213" s="216" t="s">
        <v>442</v>
      </c>
      <c r="D213" s="216" t="s">
        <v>124</v>
      </c>
      <c r="E213" s="217" t="s">
        <v>443</v>
      </c>
      <c r="F213" s="218" t="s">
        <v>444</v>
      </c>
      <c r="G213" s="219" t="s">
        <v>439</v>
      </c>
      <c r="H213" s="220">
        <v>1</v>
      </c>
      <c r="I213" s="221"/>
      <c r="J213" s="222">
        <f>ROUND(I213*H213,2)</f>
        <v>0</v>
      </c>
      <c r="K213" s="218" t="s">
        <v>128</v>
      </c>
      <c r="L213" s="39"/>
      <c r="M213" s="223" t="s">
        <v>1</v>
      </c>
      <c r="N213" s="224" t="s">
        <v>38</v>
      </c>
      <c r="O213" s="82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AR213" s="227" t="s">
        <v>440</v>
      </c>
      <c r="AT213" s="227" t="s">
        <v>124</v>
      </c>
      <c r="AU213" s="227" t="s">
        <v>83</v>
      </c>
      <c r="AY213" s="13" t="s">
        <v>120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3" t="s">
        <v>81</v>
      </c>
      <c r="BK213" s="228">
        <f>ROUND(I213*H213,2)</f>
        <v>0</v>
      </c>
      <c r="BL213" s="13" t="s">
        <v>440</v>
      </c>
      <c r="BM213" s="227" t="s">
        <v>445</v>
      </c>
    </row>
    <row r="214" s="11" customFormat="1" ht="22.8" customHeight="1">
      <c r="B214" s="200"/>
      <c r="C214" s="201"/>
      <c r="D214" s="202" t="s">
        <v>72</v>
      </c>
      <c r="E214" s="214" t="s">
        <v>446</v>
      </c>
      <c r="F214" s="214" t="s">
        <v>447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P215</f>
        <v>0</v>
      </c>
      <c r="Q214" s="208"/>
      <c r="R214" s="209">
        <f>R215</f>
        <v>0</v>
      </c>
      <c r="S214" s="208"/>
      <c r="T214" s="210">
        <f>T215</f>
        <v>0</v>
      </c>
      <c r="AR214" s="211" t="s">
        <v>433</v>
      </c>
      <c r="AT214" s="212" t="s">
        <v>72</v>
      </c>
      <c r="AU214" s="212" t="s">
        <v>81</v>
      </c>
      <c r="AY214" s="211" t="s">
        <v>120</v>
      </c>
      <c r="BK214" s="213">
        <f>BK215</f>
        <v>0</v>
      </c>
    </row>
    <row r="215" s="1" customFormat="1" ht="16.5" customHeight="1">
      <c r="B215" s="34"/>
      <c r="C215" s="216" t="s">
        <v>448</v>
      </c>
      <c r="D215" s="216" t="s">
        <v>124</v>
      </c>
      <c r="E215" s="217" t="s">
        <v>449</v>
      </c>
      <c r="F215" s="218" t="s">
        <v>450</v>
      </c>
      <c r="G215" s="219" t="s">
        <v>451</v>
      </c>
      <c r="H215" s="239"/>
      <c r="I215" s="221"/>
      <c r="J215" s="222">
        <f>ROUND(I215*H215,2)</f>
        <v>0</v>
      </c>
      <c r="K215" s="218" t="s">
        <v>128</v>
      </c>
      <c r="L215" s="39"/>
      <c r="M215" s="223" t="s">
        <v>1</v>
      </c>
      <c r="N215" s="224" t="s">
        <v>38</v>
      </c>
      <c r="O215" s="82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AR215" s="227" t="s">
        <v>440</v>
      </c>
      <c r="AT215" s="227" t="s">
        <v>124</v>
      </c>
      <c r="AU215" s="227" t="s">
        <v>83</v>
      </c>
      <c r="AY215" s="13" t="s">
        <v>120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3" t="s">
        <v>81</v>
      </c>
      <c r="BK215" s="228">
        <f>ROUND(I215*H215,2)</f>
        <v>0</v>
      </c>
      <c r="BL215" s="13" t="s">
        <v>440</v>
      </c>
      <c r="BM215" s="227" t="s">
        <v>452</v>
      </c>
    </row>
    <row r="216" s="11" customFormat="1" ht="22.8" customHeight="1">
      <c r="B216" s="200"/>
      <c r="C216" s="201"/>
      <c r="D216" s="202" t="s">
        <v>72</v>
      </c>
      <c r="E216" s="214" t="s">
        <v>453</v>
      </c>
      <c r="F216" s="214" t="s">
        <v>454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P217</f>
        <v>0</v>
      </c>
      <c r="Q216" s="208"/>
      <c r="R216" s="209">
        <f>R217</f>
        <v>0</v>
      </c>
      <c r="S216" s="208"/>
      <c r="T216" s="210">
        <f>T217</f>
        <v>0</v>
      </c>
      <c r="AR216" s="211" t="s">
        <v>433</v>
      </c>
      <c r="AT216" s="212" t="s">
        <v>72</v>
      </c>
      <c r="AU216" s="212" t="s">
        <v>81</v>
      </c>
      <c r="AY216" s="211" t="s">
        <v>120</v>
      </c>
      <c r="BK216" s="213">
        <f>BK217</f>
        <v>0</v>
      </c>
    </row>
    <row r="217" s="1" customFormat="1" ht="16.5" customHeight="1">
      <c r="B217" s="34"/>
      <c r="C217" s="216" t="s">
        <v>455</v>
      </c>
      <c r="D217" s="216" t="s">
        <v>124</v>
      </c>
      <c r="E217" s="217" t="s">
        <v>456</v>
      </c>
      <c r="F217" s="218" t="s">
        <v>457</v>
      </c>
      <c r="G217" s="219" t="s">
        <v>451</v>
      </c>
      <c r="H217" s="239"/>
      <c r="I217" s="221"/>
      <c r="J217" s="222">
        <f>ROUND(I217*H217,2)</f>
        <v>0</v>
      </c>
      <c r="K217" s="218" t="s">
        <v>128</v>
      </c>
      <c r="L217" s="39"/>
      <c r="M217" s="240" t="s">
        <v>1</v>
      </c>
      <c r="N217" s="241" t="s">
        <v>38</v>
      </c>
      <c r="O217" s="242"/>
      <c r="P217" s="243">
        <f>O217*H217</f>
        <v>0</v>
      </c>
      <c r="Q217" s="243">
        <v>0</v>
      </c>
      <c r="R217" s="243">
        <f>Q217*H217</f>
        <v>0</v>
      </c>
      <c r="S217" s="243">
        <v>0</v>
      </c>
      <c r="T217" s="244">
        <f>S217*H217</f>
        <v>0</v>
      </c>
      <c r="AR217" s="227" t="s">
        <v>440</v>
      </c>
      <c r="AT217" s="227" t="s">
        <v>124</v>
      </c>
      <c r="AU217" s="227" t="s">
        <v>83</v>
      </c>
      <c r="AY217" s="13" t="s">
        <v>120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3" t="s">
        <v>81</v>
      </c>
      <c r="BK217" s="228">
        <f>ROUND(I217*H217,2)</f>
        <v>0</v>
      </c>
      <c r="BL217" s="13" t="s">
        <v>440</v>
      </c>
      <c r="BM217" s="227" t="s">
        <v>458</v>
      </c>
    </row>
    <row r="218" s="1" customFormat="1" ht="6.96" customHeight="1">
      <c r="B218" s="57"/>
      <c r="C218" s="58"/>
      <c r="D218" s="58"/>
      <c r="E218" s="58"/>
      <c r="F218" s="58"/>
      <c r="G218" s="58"/>
      <c r="H218" s="58"/>
      <c r="I218" s="165"/>
      <c r="J218" s="58"/>
      <c r="K218" s="58"/>
      <c r="L218" s="39"/>
    </row>
  </sheetData>
  <sheetProtection sheet="1" autoFilter="0" formatColumns="0" formatRows="0" objects="1" scenarios="1" spinCount="100000" saltValue="lwVEAYeq7inV2xV+p9qn8UrcUIB8fS9coz/OKaMJ5FADixJEXu43ZKd3nrNiJ+rG1nEDVacVqSUKz9MHu4TIwA==" hashValue="TdfOCr0oz83ndrRxeybQnmTbRO4BC5Lyaq+is2o7qnpLdvHLyAjEAi6/phsoZ4oF7IICy7SA9iSpLy3YSax+aA==" algorithmName="SHA-512" password="CC35"/>
  <autoFilter ref="C128:K21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Voznica</dc:creator>
  <cp:lastModifiedBy>Petr Voznica</cp:lastModifiedBy>
  <dcterms:created xsi:type="dcterms:W3CDTF">2020-05-27T09:47:31Z</dcterms:created>
  <dcterms:modified xsi:type="dcterms:W3CDTF">2020-05-27T09:47:34Z</dcterms:modified>
</cp:coreProperties>
</file>